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dmitrijs.pribilovs\Desktop\Clean\"/>
    </mc:Choice>
  </mc:AlternateContent>
  <xr:revisionPtr revIDLastSave="0" documentId="13_ncr:1_{22689461-8950-4CFF-AF6B-64D3897BA747}" xr6:coauthVersionLast="45" xr6:coauthVersionMax="46" xr10:uidLastSave="{00000000-0000-0000-0000-000000000000}"/>
  <bookViews>
    <workbookView xWindow="-110" yWindow="-110" windowWidth="19420" windowHeight="10420" xr2:uid="{00000000-000D-0000-FFFF-FFFF00000000}"/>
  </bookViews>
  <sheets>
    <sheet name="Summary of main parameters" sheetId="2" r:id="rId1"/>
  </sheets>
  <externalReferences>
    <externalReference r:id="rId2"/>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4" i="2" l="1"/>
  <c r="C30" i="2"/>
  <c r="C27" i="2"/>
  <c r="G48" i="2" l="1"/>
  <c r="D25" i="2"/>
  <c r="E25" i="2"/>
  <c r="N58" i="2" l="1"/>
  <c r="M58" i="2"/>
  <c r="L58" i="2"/>
  <c r="K58" i="2"/>
  <c r="J58" i="2"/>
  <c r="I58" i="2"/>
  <c r="F58" i="2"/>
  <c r="E58" i="2"/>
  <c r="H56" i="2"/>
  <c r="G56" i="2"/>
  <c r="H46" i="2"/>
  <c r="G45" i="2"/>
  <c r="C45" i="2"/>
  <c r="G42" i="2"/>
  <c r="G41" i="2"/>
  <c r="H40" i="2"/>
  <c r="G40" i="2"/>
  <c r="D58" i="2"/>
  <c r="N39" i="2"/>
  <c r="M39" i="2"/>
  <c r="L39" i="2"/>
  <c r="K39" i="2"/>
  <c r="J39" i="2"/>
  <c r="I39" i="2"/>
  <c r="F39" i="2"/>
  <c r="E39" i="2"/>
  <c r="H37" i="2"/>
  <c r="G37" i="2"/>
  <c r="G35" i="2"/>
  <c r="G34" i="2"/>
  <c r="H33" i="2"/>
  <c r="G33" i="2"/>
  <c r="G30" i="2"/>
  <c r="H28" i="2"/>
  <c r="G28" i="2"/>
  <c r="G26" i="2"/>
  <c r="D26" i="2"/>
  <c r="D39" i="2" s="1"/>
  <c r="N25" i="2"/>
  <c r="L25" i="2"/>
  <c r="K25" i="2"/>
  <c r="J25" i="2"/>
  <c r="I25" i="2"/>
  <c r="G21" i="2"/>
  <c r="H20" i="2"/>
  <c r="G20" i="2"/>
  <c r="H19" i="2"/>
  <c r="G19" i="2"/>
  <c r="H17" i="2"/>
  <c r="G17" i="2"/>
  <c r="G15" i="2"/>
  <c r="G14" i="2"/>
  <c r="H25" i="2" l="1"/>
  <c r="M59" i="2"/>
  <c r="N59" i="2"/>
  <c r="I59" i="2"/>
  <c r="J59" i="2"/>
  <c r="H39" i="2"/>
  <c r="H58" i="2"/>
  <c r="G25" i="2"/>
  <c r="F59" i="2"/>
  <c r="K59" i="2"/>
  <c r="E59" i="2"/>
  <c r="L59" i="2"/>
  <c r="G58" i="2"/>
  <c r="G39" i="2"/>
  <c r="D59" i="2"/>
  <c r="G59" i="2" l="1"/>
  <c r="H59" i="2"/>
</calcChain>
</file>

<file path=xl/sharedStrings.xml><?xml version="1.0" encoding="utf-8"?>
<sst xmlns="http://schemas.openxmlformats.org/spreadsheetml/2006/main" count="294" uniqueCount="127">
  <si>
    <t>ANNEX NO. 2</t>
  </si>
  <si>
    <t>INDICATIVE CHARACTERISTICS OF DESIGN SECTIONS:</t>
  </si>
  <si>
    <t>expected numbers of constituents and components of the railway infrastructure</t>
  </si>
  <si>
    <t xml:space="preserve">Provided below indicative characteristics reflect the current status of the project. With design progress, the number of constituents and components may change according to technical solutions proposed by designers. </t>
  </si>
  <si>
    <t>AsBo shall consider this possible change in its technical and financial proposals and shall remain fully responsible for verification of all Rail Baltica railway in order to ensure the overall performance of the Services.</t>
  </si>
  <si>
    <t>Country</t>
  </si>
  <si>
    <t>IB</t>
  </si>
  <si>
    <t>Section</t>
  </si>
  <si>
    <t>Length of double track main line in kilometers [1]</t>
  </si>
  <si>
    <t>Railway Structures, pcs, Preliminary Design [2], [3], [4]</t>
  </si>
  <si>
    <t>Tunnel , pcs [5]</t>
  </si>
  <si>
    <t>Turnout, pcs</t>
  </si>
  <si>
    <t>Platform, pcs</t>
  </si>
  <si>
    <t>Stopping point, pcs</t>
  </si>
  <si>
    <t>Crossover, pcs</t>
  </si>
  <si>
    <t>Passenger station, pcs</t>
  </si>
  <si>
    <t>Freight station or freight terminal</t>
  </si>
  <si>
    <t>Loop with 2 sidings, pcs</t>
  </si>
  <si>
    <t>Local facility, pcs [6]</t>
  </si>
  <si>
    <t>Comments</t>
  </si>
  <si>
    <t>Infrastructure CSM</t>
  </si>
  <si>
    <t>Energy CSM</t>
  </si>
  <si>
    <t>Safe integration</t>
  </si>
  <si>
    <t>EE</t>
  </si>
  <si>
    <t>RBE</t>
  </si>
  <si>
    <t>Ülemiste passenger station including terminal building and car loading facility</t>
  </si>
  <si>
    <t>1435 infrastructure includes 1,3 km of side track (single track to car shuttle loading station);
1520 infrastructure which shall be relocated or reconstructed due to construction of the Rail Baltica line consists of 6,7 km long single track to Ülemiste passenger station with 22 turnouts.</t>
  </si>
  <si>
    <t>TD / FSA</t>
  </si>
  <si>
    <t>APD /FSA</t>
  </si>
  <si>
    <t>ISI/ASI</t>
  </si>
  <si>
    <t xml:space="preserve">Muuga freight terminal including public access freight station and rolling stock </t>
  </si>
  <si>
    <t>1435 infrastructure consists of 35 km of terminal tracks;
1520 infrastructure which shall be relocated or reconstructed due to construction of the Rail Baltica line consists of 12 km of terminal tracks with 33 turnouts.</t>
  </si>
  <si>
    <t>Ülemiste (Rae) rolling stock maintenance facility</t>
  </si>
  <si>
    <t>Tallinn Infrastructure maintenance facility (Soodevahe)</t>
  </si>
  <si>
    <t>1435 infrastructure consists of 4 km long sidings;</t>
  </si>
  <si>
    <t>Soodevahe Dry Port</t>
  </si>
  <si>
    <t xml:space="preserve">Study on conceptual design is ongoing. Soodevahe 1435 infrastructure shall consist of 3 km of tracks and 20 turnouts; 1520mm connection track shall consist of 4 km long siding tracks and 8 turnouts. </t>
  </si>
  <si>
    <t>RBR</t>
  </si>
  <si>
    <r>
      <rPr>
        <b/>
        <sz val="11"/>
        <color theme="1"/>
        <rFont val="Calibri"/>
        <family val="2"/>
        <charset val="186"/>
        <scheme val="minor"/>
      </rPr>
      <t>Tallinn - Rapla section (DS2)</t>
    </r>
    <r>
      <rPr>
        <sz val="11"/>
        <color theme="1"/>
        <rFont val="Calibri"/>
        <family val="2"/>
        <charset val="186"/>
        <scheme val="minor"/>
      </rPr>
      <t xml:space="preserve">
Ülemiste-Kangru (DPS1)
Kangru-Harju/Rapla county border (DPS2)
Muuga-Soodevahe (DPS3)</t>
    </r>
  </si>
  <si>
    <t>1435 infrastructure includes emergency International platforms in Asaaku station.</t>
  </si>
  <si>
    <t>Rapla infrastructure maintenance base</t>
  </si>
  <si>
    <t>Preliminary design only includes approx. 1,5 km of tracks</t>
  </si>
  <si>
    <r>
      <rPr>
        <b/>
        <sz val="11"/>
        <color theme="1"/>
        <rFont val="Calibri"/>
        <family val="2"/>
        <charset val="186"/>
        <scheme val="minor"/>
      </rPr>
      <t>Rapla - Pärnu section (DS1)</t>
    </r>
    <r>
      <rPr>
        <sz val="11"/>
        <color theme="1"/>
        <rFont val="Calibri"/>
        <family val="2"/>
        <charset val="186"/>
        <scheme val="minor"/>
      </rPr>
      <t xml:space="preserve">
Kohila (DPS1)
Mälivere-Alu (DPS2)
Alu-Kärpla (DPS3)
Kärpla-Selja (DPS4)
Selja-Tootsi (DPS5)</t>
    </r>
  </si>
  <si>
    <r>
      <rPr>
        <b/>
        <sz val="11"/>
        <color theme="1"/>
        <rFont val="Calibri"/>
        <family val="2"/>
        <charset val="186"/>
        <scheme val="minor"/>
      </rPr>
      <t>Pärnu - EE/LV border (DS3)</t>
    </r>
    <r>
      <rPr>
        <sz val="11"/>
        <color theme="1"/>
        <rFont val="Calibri"/>
        <family val="2"/>
        <charset val="186"/>
        <scheme val="minor"/>
      </rPr>
      <t xml:space="preserve">
Tootsi-Pärnu (DPS1)
Pärnu-Häädemeeste (DPS2)
Häädemeeste-EE/LV border (DPS3)</t>
    </r>
  </si>
  <si>
    <t>Pärnu freight terminal</t>
  </si>
  <si>
    <t>1435 infrastructure includes side tracks with overall length of 5 km (single  track line)</t>
  </si>
  <si>
    <t>Pärnu Infrastructure maintenance facility</t>
  </si>
  <si>
    <t>1435 infrastructure includes IMF tracks with overall length of 4 km (single  track line)</t>
  </si>
  <si>
    <t>Pärnu passenger station building</t>
  </si>
  <si>
    <t>Regional stations/stops: Assaku, Luige, Saku, Kurtna, Kohila, Rapla, Järvakandi, Kaisma, Tootsi, Kilksama (Urge), Surju, Häädemeeste.</t>
  </si>
  <si>
    <t>Design of Regional stations on concept level is part of DS1, DS2 and DS3. Detailed technical design and construction of Regional stations  is planned as this separate activity.</t>
  </si>
  <si>
    <t>SUM EE</t>
  </si>
  <si>
    <t>LV</t>
  </si>
  <si>
    <r>
      <rPr>
        <b/>
        <sz val="11"/>
        <color theme="1"/>
        <rFont val="Calibri"/>
        <family val="2"/>
        <charset val="186"/>
        <scheme val="minor"/>
      </rPr>
      <t>EE/LV border - Vangaži section (DS3)</t>
    </r>
    <r>
      <rPr>
        <sz val="11"/>
        <color theme="1"/>
        <rFont val="Calibri"/>
        <family val="2"/>
        <charset val="186"/>
        <scheme val="minor"/>
      </rPr>
      <t xml:space="preserve">
EE/LV border – Vitrupe (DPS1)
Vitrupe - Skulte (DPS2)
Skulte - Vangaži (DPS3)</t>
    </r>
  </si>
  <si>
    <t>EDZL</t>
  </si>
  <si>
    <t>[7]</t>
  </si>
  <si>
    <r>
      <rPr>
        <b/>
        <sz val="11"/>
        <color theme="1"/>
        <rFont val="Calibri"/>
        <family val="2"/>
        <charset val="186"/>
        <scheme val="minor"/>
      </rPr>
      <t>Vangaži - Salaspils - Misa (DS2)</t>
    </r>
    <r>
      <rPr>
        <sz val="11"/>
        <color theme="1"/>
        <rFont val="Calibri"/>
        <family val="2"/>
        <charset val="186"/>
        <scheme val="minor"/>
      </rPr>
      <t xml:space="preserve">
Nāgelmuiža - Vangaži (DPS1) Nāgelmuiža - Salaspils(DPS2)
Daugava river dual bridge (DPS3) Bērzene - Misa (DPS4)</t>
    </r>
  </si>
  <si>
    <t>1435 infrastructure includes emergency International platforms in Salaspils station.</t>
  </si>
  <si>
    <t>Skulte infrastructure maintenance facility</t>
  </si>
  <si>
    <t>7 (single track)</t>
  </si>
  <si>
    <t>Design procurement is ongoing. Refueling station, and rolling stock maintenence facility. 1520 mm scope - 3 km of single track (incl. Connection to 1520 mm mainline, 6 turnouts.</t>
  </si>
  <si>
    <t>Prelimenary design is ongoing, also design procurement is ongoing. 2 (two) 1435 mm and 1520 mm mm gauge level crossings. Military mobility tracks - two 1435 mm gauge tracks and 1 (one) 1520 mm track, 2 (two) ramps between 1435, 1520/1435 mm gauge tracks. Rolling stock (vagon and locomotive) repair/maintenece facility. 1435 mm gauge infrastructure scope – total of 38 km railway, 64 turnouts. Acceptance dispatching yard - 5 tracks, 1050 m useful length, electrified. Shunting yard - 5 tracks, 850 m useful length. Container yard - 2 track tracks, 1050 m useful length. Piggy back yard - 2 tracks, 1050 useful length. 1520 mm gauge infrastructure scope – total of 7 km railways, 22 turnouts. Adding 4 (four) additional tracks to existing Saulkalne station, which is located on Šķirotava – Krustpils mainline, rebuilding existing 1520 mm gauge connections to factory’s nearby. Connection to the freight terminal (incl. warehouses, Piggyback tracsportation track, container transhipemnt track). A four track 1520 mm sorting yard (useful length 850 m), track connections to warehouses.</t>
  </si>
  <si>
    <t>Rolling stock depot in Acone or Vagonu parks</t>
  </si>
  <si>
    <t>Consists of 6 km long sidings;</t>
  </si>
  <si>
    <t>Rolling stock depot in Zasulauks or Jaunmārupe</t>
  </si>
  <si>
    <t>Consists of 3 km long sidings;</t>
  </si>
  <si>
    <r>
      <rPr>
        <b/>
        <sz val="11"/>
        <color theme="1"/>
        <rFont val="Calibri"/>
        <family val="2"/>
        <charset val="186"/>
        <scheme val="minor"/>
      </rPr>
      <t>Mainline through Riga (DS1)</t>
    </r>
    <r>
      <rPr>
        <sz val="11"/>
        <color theme="1"/>
        <rFont val="Calibri"/>
        <family val="2"/>
        <charset val="186"/>
        <scheme val="minor"/>
      </rPr>
      <t xml:space="preserve">
Torņakalns - Imanta  (DPS1)
Upeslejas - Rīga central station (DPS2)
Rīga airport (RIX) - Misa (DPS3)</t>
    </r>
  </si>
  <si>
    <t xml:space="preserve">1520 railway infrastructure which shall be relocated or reconstructed due to construction of the Rail Baltica line on sections Lāčplēša iela - Šķirotava with length of 4,9 km and Torņakalns - Imanta with length of 7,87 km (total length of 12,77 km). 
Estimated numbers of  included infrastructure components:
- On the section Lāčplēša iela - Šķirotava:
Turnouts - 15 pcs.;
Platforms (on 1 stopping point) - 1 pcs.;
- On the section Torņakalns - Imanta:
Turnouts - 58 pcs.;
Platforms (on 5 stoping points Torņakalns, Zasulauks, Depo, Zolitūde, Imanta) - 12 pcs;
</t>
  </si>
  <si>
    <t xml:space="preserve">Indicative numbers of 1520 mm railway infrastructure which shall be relocated or reconstructed in 3 phases due to construction of the Rail Baltica line on section Lāčplēša iela - 11. novembra krastmala (total length of 1,5 km):
Turnouts - 47 pcs.; 
Platforms - 5 pcs.;
Station tracks - 10 pcs. </t>
  </si>
  <si>
    <t>[8]</t>
  </si>
  <si>
    <t xml:space="preserve">Rīga airoport station including Riga airport cargo yard and main line section
</t>
  </si>
  <si>
    <t>Iecava infrastructure maintenance facility (including Heavy Maintenance Depot)</t>
  </si>
  <si>
    <t>6 (single track)</t>
  </si>
  <si>
    <t>Design procurement is ongoing. Refueling station, and rolling stock maintenence facility. 1520 mm scope - 7 km of single track (incl. Connection to 1520 mm mainline, 6 turnouts.</t>
  </si>
  <si>
    <r>
      <rPr>
        <b/>
        <sz val="11"/>
        <color theme="1"/>
        <rFont val="Calibri"/>
        <family val="2"/>
        <charset val="186"/>
        <scheme val="minor"/>
      </rPr>
      <t>Misa - LV/LT Border (DS4)</t>
    </r>
    <r>
      <rPr>
        <sz val="11"/>
        <color theme="1"/>
        <rFont val="Calibri"/>
        <family val="2"/>
        <charset val="186"/>
        <scheme val="minor"/>
      </rPr>
      <t xml:space="preserve">
Iecava municipality (DPS1)
Iecava river bridge (DPS2)
Bauska municipality (DPS3)
Mēmele river bridge (DPS4)
Grenctāle (DPS5)</t>
    </r>
  </si>
  <si>
    <t>Regional stations/stops: Salacgrīva, Skulte, Tūja, Vangaži, Saurieši, Acone, Slāvu tilts, Torņakalns, Āgenskalns (on 1520 network only), Zasulauks, Imanta, Jaunmārupe, Olaine, Ķekava, Iecava, Bauska, Baldone, Salaspils.</t>
  </si>
  <si>
    <t>Design of Regional stations on concept level is part of DS1, DS2, DS3 and DS4. Detailed technical design and construction of Regional stations  is planned as this separate activity.</t>
  </si>
  <si>
    <t>SUM LV</t>
  </si>
  <si>
    <t>LT</t>
  </si>
  <si>
    <r>
      <rPr>
        <b/>
        <sz val="11"/>
        <color theme="1"/>
        <rFont val="Calibri"/>
        <family val="2"/>
        <charset val="186"/>
        <scheme val="minor"/>
      </rPr>
      <t>LV/LT border - Vaškai/Ramygala (DS2)</t>
    </r>
    <r>
      <rPr>
        <sz val="11"/>
        <color theme="1"/>
        <rFont val="Calibri"/>
        <family val="2"/>
        <charset val="186"/>
        <scheme val="minor"/>
      </rPr>
      <t xml:space="preserve">
Berčiūnai-Ramygala (DPS1)
Joniškėlis-Berčiūnai (DPS2)
Vaškai-Joniškėlis (DPS3)
LV/LT border-Vaškai (DPS4)</t>
    </r>
  </si>
  <si>
    <t>1520 railway infrastructure which shall be relocated or reconstructed due to construction of the Rail Baltica line is 10 km of existing 1520 line Panevėžys - Radviliškis.</t>
  </si>
  <si>
    <t>LTGI</t>
  </si>
  <si>
    <t>Panevėžys Infrastructure maintenance facility</t>
  </si>
  <si>
    <t>Panevėžys freight terminal</t>
  </si>
  <si>
    <r>
      <rPr>
        <b/>
        <sz val="11"/>
        <color theme="1"/>
        <rFont val="Calibri"/>
        <family val="2"/>
        <charset val="186"/>
        <scheme val="minor"/>
      </rPr>
      <t xml:space="preserve">Ramygala - Kaunas (DS1) </t>
    </r>
    <r>
      <rPr>
        <sz val="11"/>
        <color theme="1"/>
        <rFont val="Calibri"/>
        <family val="2"/>
        <charset val="186"/>
        <scheme val="minor"/>
      </rPr>
      <t xml:space="preserve">
Šveicarija-Kaunas (DPS1)
Žeimiai-Šveicarija (DPS2)
Šėta-Žeimiai (DPS3)
Ramygala-Šėta (DPS4)</t>
    </r>
  </si>
  <si>
    <t xml:space="preserve">
1520 railway infrastructure which shall be relocated or reconstructed due to construction of the Rail Baltica line:
- 10 km of existing 1520 line Palemonas - Gaižiūnai;
- existing 1520 platform in Palemonas.
1435 infrastructure includes emergency International platforms in Palemonas station. </t>
  </si>
  <si>
    <t>FSA and DTD only (MD contracted to another AsBo)</t>
  </si>
  <si>
    <t>Kaunas airport station</t>
  </si>
  <si>
    <t>Palemonas - Kaunas Central station</t>
  </si>
  <si>
    <t>1520 railway infrastructure which shall be relocated or reconstructed due to construction of the Rail Baltica line could amount to 3 km of lines.</t>
  </si>
  <si>
    <t>Kaunas Central station - Jiesia</t>
  </si>
  <si>
    <t>1520 railway infrastructure which shall be relocated or reconstructed due to construction of the Rail Baltica line could amount to 2 km of lines.</t>
  </si>
  <si>
    <t>Palemonas  - Rokai</t>
  </si>
  <si>
    <t>1520 railway infrastructure which shall be relocated or reconstructed due to construction of the Rail Baltica line could amount to 3km of lines.</t>
  </si>
  <si>
    <t>Rokai - Jiesia</t>
  </si>
  <si>
    <t>1520 railway infrastructure which shall be relocated or reconstructed due to construction of the Rail Baltica line could amount to 2km of lines.</t>
  </si>
  <si>
    <t>Panevežys passenger terminal building</t>
  </si>
  <si>
    <t>Kaunas - Vilnius (DS4)</t>
  </si>
  <si>
    <t>1520 railway infrastructure which shall be relocated or reconstructed due to construction of the Rail Baltica line is approx. 40 km of existing 1520 lines. As spatial plan is currently under preparation, this amount is preliminary.</t>
  </si>
  <si>
    <t>Vilnius passenger station including terminal facilities</t>
  </si>
  <si>
    <t>Vilnius Airport Station</t>
  </si>
  <si>
    <t>1520 railway infrastructure which shall be relocated or reconstructed due to construction of the Rail Baltica line is approx. 20 km of existing 1520 lines. As spatial plan is currently under preparation, this amount is preliminary.</t>
  </si>
  <si>
    <t>SUM LT</t>
  </si>
  <si>
    <t xml:space="preserve">TOTAL </t>
  </si>
  <si>
    <t>[1] Length of double track line in kilometres.</t>
  </si>
  <si>
    <t>[2] Railway Structures - Railway bridge over river, Railway viaduct over road, Railway viaduct over land, Railway structure over Pedestrian/Cyclist crossing.</t>
  </si>
  <si>
    <t>[3] Minor Railway strucutres like culverts, small animal underpasses under the railway line, etc. strucutres are not identified in the list</t>
  </si>
  <si>
    <t>[4] Structures like Road viaducts over Railway, Pedestrian Overpasses over railway, Wildlife Crossing above the railway, etc. Strucutres over the railway line are not identified in the list</t>
  </si>
  <si>
    <t>[5] Information given in columns 4 – 6 is based on Preliminary design data  and do not include characteristics of 2 sections in Lithuania for which preliminary design and spatial planning are not yet finished;</t>
  </si>
  <si>
    <t xml:space="preserve">[6] Information given in columns 7 – 14 is based on Operational Plan and corresponding track layout.   </t>
  </si>
  <si>
    <t>[7] AsBo Services are possible. To be defined.</t>
  </si>
  <si>
    <t>[8] Energy subsystem and Safe integration included in the scope of AsBo Services Procurement. All other AsBo assessment for relevant subsystems shall be covered by Riga Central Station's Contractor.</t>
  </si>
  <si>
    <t>TD - Technical Design asessment</t>
  </si>
  <si>
    <t>FSA - Final safety assessment including construction, integration and APiS</t>
  </si>
  <si>
    <t>APD - Application Design assessment</t>
  </si>
  <si>
    <t>ISI - Initial safe integration (for 1st operating section)</t>
  </si>
  <si>
    <t>ASI - Additional safe integration (for next or additional operating sections)</t>
  </si>
  <si>
    <t>MD - Master Design</t>
  </si>
  <si>
    <t>DTD - Detailed Technical Design</t>
  </si>
  <si>
    <t>NOTE: Assessment Generic design of ENE subsystem shall be performed for the whole Rail Baltica project.</t>
  </si>
  <si>
    <t>NOTE: Operation and maintenance assessment topics shall be included into all ordered working packages.</t>
  </si>
  <si>
    <t xml:space="preserve">Regional stations/stops: Vilnius Airport station, New (Future) Airport station (railway stop) and freight station (near Žąsliai location), Kaišiadorys passenger station, Vievis station, Lentvaris station, Kaunas Airport (Neveronys) station, Jonava station (railway stop) 1, Jonava station (railway stop) 2 (Ručiūnai) incl. MM yard, Pasraučiai station, Anciškis station, Joniškėlis station, Vaškai station, Border passenger station (Senoji Radiškė), Mockava passenger-freight station (existing), Šeštokai passenger-freight station (existing) + MM yard, Kalvarija station, Marijampolė passenger-freight station (existing) + MM yard and new freight station on new RB line, Kazlų Rūda passenger-freight station (existing) + MM yard and new freight station on new RB line (possible, no final decision). (Full list to be confirmed.) </t>
  </si>
  <si>
    <t>Kaunas Central station
Kaunas Infrastructure Maintenance Facility
Kaunas Rolling Stock Depot
Kaunas Marshalling Yard</t>
  </si>
  <si>
    <t>Vilnius Intermodal Terminal (reconstruction)
Vilnius 1435 mm gauge marshaling yard
Vilnius rolling stock depot</t>
  </si>
  <si>
    <t>Jiesia - LT/PL Border</t>
  </si>
  <si>
    <t>Status: 22.03.2021</t>
  </si>
  <si>
    <t>FCA (TBD)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</si>
</sst>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sz val="11"/>
      <color rgb="FFFF0000"/>
      <name val="Calibri"/>
      <family val="2"/>
      <charset val="186"/>
      <scheme val="minor"/>
    </font>
    <font>
      <sz val="11"/>
      <color rgb="FF000000"/>
      <name val="Calibri"/>
      <family val="2"/>
      <charset val="186"/>
      <scheme val="minor"/>
    </font>
    <font>
      <sz val="11"/>
      <color rgb="FF000000"/>
      <name val="Calibri"/>
      <family val="2"/>
    </font>
    <font>
      <sz val="11"/>
      <name val="Calibri"/>
      <family val="2"/>
      <charset val="186"/>
      <scheme val="minor"/>
    </font>
    <font>
      <b/>
      <sz val="11"/>
      <color theme="1"/>
      <name val="Calibri"/>
      <family val="2"/>
      <charset val="186"/>
      <scheme val="minor"/>
    </font>
  </fonts>
  <fills count="7">
    <fill>
      <patternFill patternType="none"/>
    </fill>
    <fill>
      <patternFill patternType="gray125"/>
    </fill>
    <fill>
      <patternFill patternType="solid">
        <fgColor rgb="FFFFFFFF"/>
        <bgColor indexed="64"/>
      </patternFill>
    </fill>
    <fill>
      <patternFill patternType="solid">
        <fgColor theme="7" tint="0.59999389629810485"/>
        <bgColor indexed="64"/>
      </patternFill>
    </fill>
    <fill>
      <patternFill patternType="solid">
        <fgColor theme="0"/>
        <bgColor indexed="64"/>
      </patternFill>
    </fill>
    <fill>
      <patternFill patternType="solid">
        <fgColor theme="5" tint="0.39997558519241921"/>
        <bgColor indexed="64"/>
      </patternFill>
    </fill>
    <fill>
      <patternFill patternType="solid">
        <fgColor theme="4" tint="0.59999389629810485"/>
        <bgColor indexed="64"/>
      </patternFill>
    </fill>
  </fills>
  <borders count="33">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rgb="FF000000"/>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s>
  <cellStyleXfs count="1">
    <xf numFmtId="0" fontId="0" fillId="0" borderId="0"/>
  </cellStyleXfs>
  <cellXfs count="105">
    <xf numFmtId="0" fontId="0" fillId="0" borderId="0" xfId="0"/>
    <xf numFmtId="0" fontId="0" fillId="0" borderId="5" xfId="0" applyBorder="1" applyAlignment="1">
      <alignment horizontal="center" vertical="center"/>
    </xf>
    <xf numFmtId="0" fontId="0" fillId="4" borderId="0" xfId="0" applyFill="1"/>
    <xf numFmtId="0" fontId="0" fillId="0" borderId="10" xfId="0" applyBorder="1" applyAlignment="1">
      <alignment horizontal="center" vertical="center"/>
    </xf>
    <xf numFmtId="0" fontId="0" fillId="0" borderId="5" xfId="0" applyFill="1" applyBorder="1" applyAlignment="1">
      <alignment horizontal="center" vertical="center" wrapText="1"/>
    </xf>
    <xf numFmtId="0" fontId="0" fillId="0" borderId="0" xfId="0" applyAlignment="1">
      <alignment horizontal="center" vertical="center"/>
    </xf>
    <xf numFmtId="1" fontId="0" fillId="0" borderId="10" xfId="0" applyNumberFormat="1" applyBorder="1" applyAlignment="1">
      <alignment horizontal="center" vertical="center"/>
    </xf>
    <xf numFmtId="1" fontId="2" fillId="0" borderId="5" xfId="0" applyNumberFormat="1" applyFont="1" applyBorder="1" applyAlignment="1">
      <alignment horizontal="center" vertical="center"/>
    </xf>
    <xf numFmtId="1" fontId="0" fillId="0" borderId="5" xfId="0" applyNumberFormat="1" applyBorder="1" applyAlignment="1">
      <alignment horizontal="center" vertical="center"/>
    </xf>
    <xf numFmtId="1" fontId="0" fillId="0" borderId="5" xfId="0" applyNumberFormat="1" applyFill="1" applyBorder="1" applyAlignment="1">
      <alignment horizontal="center" vertical="center" wrapText="1"/>
    </xf>
    <xf numFmtId="0" fontId="0" fillId="5" borderId="17" xfId="0" applyFill="1" applyBorder="1" applyAlignment="1">
      <alignment horizontal="center" vertical="center"/>
    </xf>
    <xf numFmtId="0" fontId="0" fillId="5" borderId="7" xfId="0" applyFill="1" applyBorder="1" applyAlignment="1">
      <alignment horizontal="center" vertical="center"/>
    </xf>
    <xf numFmtId="0" fontId="0" fillId="0" borderId="0" xfId="0" applyAlignment="1">
      <alignment horizontal="left" vertical="center"/>
    </xf>
    <xf numFmtId="0" fontId="0" fillId="0" borderId="5" xfId="0"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0" fontId="0" fillId="0" borderId="6" xfId="0" applyFill="1" applyBorder="1" applyAlignment="1">
      <alignment horizontal="center" vertical="center"/>
    </xf>
    <xf numFmtId="0" fontId="0" fillId="0" borderId="11" xfId="0" applyFill="1" applyBorder="1" applyAlignment="1">
      <alignment horizontal="center" vertical="center"/>
    </xf>
    <xf numFmtId="0" fontId="0" fillId="0" borderId="17" xfId="0" applyBorder="1" applyAlignment="1">
      <alignment horizontal="center" vertical="center"/>
    </xf>
    <xf numFmtId="2" fontId="1" fillId="0" borderId="5" xfId="0" applyNumberFormat="1" applyFont="1" applyFill="1" applyBorder="1" applyAlignment="1">
      <alignment horizontal="center" vertical="center"/>
    </xf>
    <xf numFmtId="1" fontId="0" fillId="0" borderId="5" xfId="0" applyNumberFormat="1" applyFill="1" applyBorder="1" applyAlignment="1">
      <alignment horizontal="center" vertical="center"/>
    </xf>
    <xf numFmtId="1" fontId="2" fillId="0" borderId="5" xfId="0" applyNumberFormat="1" applyFont="1" applyFill="1" applyBorder="1" applyAlignment="1">
      <alignment horizontal="center" vertical="center"/>
    </xf>
    <xf numFmtId="0" fontId="2" fillId="0" borderId="5" xfId="0" applyFont="1" applyFill="1" applyBorder="1" applyAlignment="1">
      <alignment horizontal="center" vertical="center"/>
    </xf>
    <xf numFmtId="0" fontId="0" fillId="0" borderId="12" xfId="0" applyFill="1" applyBorder="1" applyAlignment="1">
      <alignment horizontal="center" vertical="center"/>
    </xf>
    <xf numFmtId="2" fontId="1" fillId="0" borderId="12" xfId="0" applyNumberFormat="1" applyFont="1" applyFill="1" applyBorder="1" applyAlignment="1">
      <alignment horizontal="center" vertical="center"/>
    </xf>
    <xf numFmtId="0" fontId="0" fillId="0" borderId="13" xfId="0" applyFill="1" applyBorder="1" applyAlignment="1">
      <alignment horizontal="center" vertical="center"/>
    </xf>
    <xf numFmtId="0" fontId="0" fillId="0" borderId="10" xfId="0" applyFill="1" applyBorder="1" applyAlignment="1">
      <alignment horizontal="center" vertical="center" wrapText="1"/>
    </xf>
    <xf numFmtId="0" fontId="4" fillId="0" borderId="10" xfId="0" applyFont="1" applyFill="1" applyBorder="1" applyAlignment="1">
      <alignment horizontal="center" vertical="center"/>
    </xf>
    <xf numFmtId="0" fontId="0" fillId="0" borderId="10" xfId="0" applyFill="1" applyBorder="1" applyAlignment="1">
      <alignment horizontal="center" vertical="center"/>
    </xf>
    <xf numFmtId="0" fontId="0" fillId="0" borderId="7" xfId="0" applyFill="1" applyBorder="1" applyAlignment="1">
      <alignment horizontal="center" vertical="center"/>
    </xf>
    <xf numFmtId="0" fontId="0" fillId="0" borderId="7" xfId="0" applyFill="1" applyBorder="1" applyAlignment="1">
      <alignment horizontal="center" vertical="center" wrapText="1"/>
    </xf>
    <xf numFmtId="2" fontId="1" fillId="0" borderId="7" xfId="0" applyNumberFormat="1" applyFont="1" applyFill="1" applyBorder="1" applyAlignment="1">
      <alignment horizontal="center" vertical="center"/>
    </xf>
    <xf numFmtId="0" fontId="0" fillId="3" borderId="4" xfId="0" applyFill="1" applyBorder="1" applyAlignment="1">
      <alignment horizontal="center" vertical="center"/>
    </xf>
    <xf numFmtId="0" fontId="0" fillId="3" borderId="26" xfId="0" applyFill="1" applyBorder="1" applyAlignment="1">
      <alignment horizontal="center" vertical="center"/>
    </xf>
    <xf numFmtId="1" fontId="0" fillId="3" borderId="26" xfId="0" applyNumberFormat="1" applyFill="1" applyBorder="1" applyAlignment="1">
      <alignment horizontal="center" vertical="center"/>
    </xf>
    <xf numFmtId="0" fontId="0" fillId="3" borderId="27" xfId="0" applyFill="1" applyBorder="1" applyAlignment="1">
      <alignment horizontal="center" vertical="center"/>
    </xf>
    <xf numFmtId="0" fontId="0" fillId="3" borderId="28" xfId="0" applyFill="1" applyBorder="1" applyAlignment="1">
      <alignment horizontal="center" vertical="center"/>
    </xf>
    <xf numFmtId="0" fontId="0" fillId="3" borderId="14" xfId="0" applyFill="1" applyBorder="1" applyAlignment="1">
      <alignment horizontal="center" vertical="center"/>
    </xf>
    <xf numFmtId="0" fontId="0" fillId="0" borderId="11" xfId="0" applyFill="1" applyBorder="1" applyAlignment="1">
      <alignment horizontal="left" vertical="center" wrapText="1"/>
    </xf>
    <xf numFmtId="0" fontId="0" fillId="0" borderId="6" xfId="0" applyFill="1" applyBorder="1" applyAlignment="1">
      <alignment horizontal="left" vertical="center" wrapText="1"/>
    </xf>
    <xf numFmtId="0" fontId="0" fillId="0" borderId="6" xfId="0" applyFill="1" applyBorder="1" applyAlignment="1">
      <alignment horizontal="left" vertical="center"/>
    </xf>
    <xf numFmtId="0" fontId="4" fillId="0" borderId="6"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0" fillId="0" borderId="11" xfId="0"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left" vertical="center" wrapText="1"/>
    </xf>
    <xf numFmtId="0" fontId="4" fillId="0" borderId="6" xfId="0" applyFont="1" applyBorder="1" applyAlignment="1">
      <alignment horizontal="left" vertical="center" wrapText="1"/>
    </xf>
    <xf numFmtId="0" fontId="0" fillId="3" borderId="31" xfId="0" applyFill="1" applyBorder="1" applyAlignment="1">
      <alignment horizontal="center" vertical="center"/>
    </xf>
    <xf numFmtId="0" fontId="0" fillId="5" borderId="30" xfId="0" applyFill="1" applyBorder="1" applyAlignment="1">
      <alignment horizontal="center" vertical="center"/>
    </xf>
    <xf numFmtId="0" fontId="0" fillId="3" borderId="15" xfId="0" applyFill="1" applyBorder="1"/>
    <xf numFmtId="0" fontId="0" fillId="3" borderId="10" xfId="0" applyFill="1" applyBorder="1"/>
    <xf numFmtId="0" fontId="0" fillId="3" borderId="16" xfId="0" applyFill="1" applyBorder="1"/>
    <xf numFmtId="0" fontId="0" fillId="3" borderId="19" xfId="0" applyFill="1" applyBorder="1"/>
    <xf numFmtId="0" fontId="0" fillId="3" borderId="8" xfId="0" applyFill="1" applyBorder="1"/>
    <xf numFmtId="0" fontId="0" fillId="3" borderId="20" xfId="0" applyFill="1" applyBorder="1"/>
    <xf numFmtId="0" fontId="0" fillId="5" borderId="17" xfId="0" applyFill="1" applyBorder="1"/>
    <xf numFmtId="0" fontId="0" fillId="5" borderId="7" xfId="0" applyFill="1" applyBorder="1"/>
    <xf numFmtId="0" fontId="0" fillId="5" borderId="18" xfId="0" applyFill="1" applyBorder="1"/>
    <xf numFmtId="0" fontId="0" fillId="0" borderId="0" xfId="0" applyAlignment="1">
      <alignment vertical="top"/>
    </xf>
    <xf numFmtId="0" fontId="0" fillId="0" borderId="21" xfId="0" applyBorder="1" applyAlignment="1">
      <alignment horizontal="center"/>
    </xf>
    <xf numFmtId="0" fontId="0" fillId="0" borderId="5" xfId="0" applyBorder="1" applyAlignment="1">
      <alignment horizontal="center"/>
    </xf>
    <xf numFmtId="0" fontId="0" fillId="0" borderId="22" xfId="0" applyBorder="1" applyAlignment="1">
      <alignment horizontal="center"/>
    </xf>
    <xf numFmtId="0" fontId="0" fillId="0" borderId="32" xfId="0" applyBorder="1" applyAlignment="1">
      <alignment horizontal="center"/>
    </xf>
    <xf numFmtId="0" fontId="0" fillId="0" borderId="12" xfId="0" applyBorder="1" applyAlignment="1">
      <alignment horizontal="center"/>
    </xf>
    <xf numFmtId="0" fontId="0" fillId="0" borderId="24" xfId="0" applyBorder="1" applyAlignment="1">
      <alignment horizontal="center"/>
    </xf>
    <xf numFmtId="0" fontId="0" fillId="0" borderId="28" xfId="0" applyBorder="1" applyAlignment="1">
      <alignment horizontal="center"/>
    </xf>
    <xf numFmtId="0" fontId="0" fillId="0" borderId="14" xfId="0" applyBorder="1" applyAlignment="1">
      <alignment horizontal="center"/>
    </xf>
    <xf numFmtId="0" fontId="0" fillId="0" borderId="29" xfId="0" applyBorder="1" applyAlignment="1">
      <alignment horizontal="center"/>
    </xf>
    <xf numFmtId="0" fontId="5" fillId="0" borderId="6" xfId="0" applyFont="1" applyFill="1" applyBorder="1" applyAlignment="1">
      <alignment horizontal="left" vertical="center"/>
    </xf>
    <xf numFmtId="0" fontId="5" fillId="0" borderId="5" xfId="0" applyFont="1" applyFill="1" applyBorder="1" applyAlignment="1">
      <alignment horizontal="center" vertical="center"/>
    </xf>
    <xf numFmtId="0" fontId="0" fillId="0" borderId="21" xfId="0" applyBorder="1" applyAlignment="1">
      <alignment horizontal="center" vertical="center" wrapText="1"/>
    </xf>
    <xf numFmtId="0" fontId="0" fillId="6" borderId="1" xfId="0" applyFill="1" applyBorder="1" applyAlignment="1">
      <alignment horizontal="center" vertical="center"/>
    </xf>
    <xf numFmtId="0" fontId="0" fillId="6" borderId="2" xfId="0" applyFill="1" applyBorder="1" applyAlignment="1">
      <alignment horizontal="center" vertical="center" wrapText="1"/>
    </xf>
    <xf numFmtId="0" fontId="0" fillId="6" borderId="2" xfId="0" applyFill="1" applyBorder="1" applyAlignment="1">
      <alignment horizontal="center" vertical="center"/>
    </xf>
    <xf numFmtId="0" fontId="0" fillId="6" borderId="3" xfId="0" applyFill="1" applyBorder="1" applyAlignment="1">
      <alignment horizontal="center" vertical="center" wrapText="1"/>
    </xf>
    <xf numFmtId="0" fontId="0" fillId="6" borderId="3" xfId="0" applyFill="1" applyBorder="1" applyAlignment="1">
      <alignment horizontal="center" vertical="center"/>
    </xf>
    <xf numFmtId="0" fontId="0" fillId="6" borderId="19" xfId="0" applyFill="1" applyBorder="1" applyAlignment="1">
      <alignment horizontal="center" vertical="center" wrapText="1"/>
    </xf>
    <xf numFmtId="0" fontId="0" fillId="6" borderId="8" xfId="0" applyFill="1" applyBorder="1" applyAlignment="1">
      <alignment horizontal="center" vertical="center"/>
    </xf>
    <xf numFmtId="0" fontId="0" fillId="6" borderId="19" xfId="0" applyFill="1" applyBorder="1" applyAlignment="1">
      <alignment horizontal="center" vertical="center"/>
    </xf>
    <xf numFmtId="0" fontId="0" fillId="6" borderId="8" xfId="0" applyFill="1" applyBorder="1" applyAlignment="1">
      <alignment horizontal="center" vertical="center" wrapText="1"/>
    </xf>
    <xf numFmtId="0" fontId="0" fillId="6" borderId="9" xfId="0" applyFill="1" applyBorder="1" applyAlignment="1">
      <alignment horizontal="center" vertical="center" wrapText="1"/>
    </xf>
    <xf numFmtId="0" fontId="0" fillId="6" borderId="9" xfId="0" applyFill="1" applyBorder="1" applyAlignment="1">
      <alignment horizontal="center" vertical="center"/>
    </xf>
    <xf numFmtId="0" fontId="0" fillId="6" borderId="20" xfId="0" applyFill="1" applyBorder="1" applyAlignment="1">
      <alignment horizontal="center" vertical="center" wrapText="1"/>
    </xf>
    <xf numFmtId="0" fontId="5" fillId="0" borderId="0" xfId="0" applyFont="1"/>
    <xf numFmtId="0" fontId="5" fillId="0" borderId="0" xfId="0" applyFont="1" applyAlignment="1">
      <alignment horizontal="left"/>
    </xf>
    <xf numFmtId="0" fontId="0" fillId="0" borderId="0" xfId="0" applyAlignment="1">
      <alignment horizontal="right" vertical="center"/>
    </xf>
    <xf numFmtId="0" fontId="1" fillId="0" borderId="7" xfId="0" applyFont="1" applyFill="1" applyBorder="1" applyAlignment="1">
      <alignment horizontal="center" vertical="center"/>
    </xf>
    <xf numFmtId="0" fontId="0" fillId="0" borderId="6" xfId="0" applyBorder="1" applyAlignment="1">
      <alignment horizontal="left" vertical="top" wrapText="1"/>
    </xf>
    <xf numFmtId="0" fontId="0" fillId="2" borderId="6" xfId="0" applyFill="1" applyBorder="1" applyAlignment="1">
      <alignment horizontal="left" vertical="top"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center" vertical="center" wrapText="1"/>
    </xf>
    <xf numFmtId="0" fontId="3" fillId="0" borderId="0" xfId="0" applyFont="1" applyFill="1" applyBorder="1" applyAlignment="1"/>
    <xf numFmtId="0" fontId="0" fillId="0" borderId="21" xfId="0" applyFill="1" applyBorder="1" applyAlignment="1">
      <alignment horizontal="center"/>
    </xf>
    <xf numFmtId="0" fontId="0" fillId="0" borderId="5" xfId="0" applyFill="1" applyBorder="1" applyAlignment="1">
      <alignment horizontal="center"/>
    </xf>
    <xf numFmtId="0" fontId="0" fillId="0" borderId="22" xfId="0" applyFill="1" applyBorder="1" applyAlignment="1">
      <alignment horizontal="center"/>
    </xf>
    <xf numFmtId="0" fontId="0" fillId="0" borderId="0" xfId="0" applyFill="1" applyBorder="1" applyAlignment="1">
      <alignment horizontal="center" vertical="center"/>
    </xf>
    <xf numFmtId="0" fontId="0" fillId="0" borderId="15" xfId="0" applyBorder="1" applyAlignment="1">
      <alignment horizontal="center" vertical="center"/>
    </xf>
    <xf numFmtId="0" fontId="0" fillId="0" borderId="21" xfId="0" applyBorder="1" applyAlignment="1">
      <alignment horizontal="center" vertical="center"/>
    </xf>
    <xf numFmtId="0" fontId="3" fillId="0" borderId="0" xfId="0" applyFont="1" applyFill="1" applyBorder="1" applyAlignment="1"/>
    <xf numFmtId="0" fontId="0" fillId="0" borderId="1" xfId="0" applyBorder="1" applyAlignment="1">
      <alignment horizontal="center" vertical="center"/>
    </xf>
    <xf numFmtId="0" fontId="0" fillId="0" borderId="23" xfId="0" applyBorder="1" applyAlignment="1">
      <alignment horizontal="center" vertical="center"/>
    </xf>
    <xf numFmtId="0" fontId="0" fillId="0" borderId="25"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ailbaltica.sharepoint.com/Users/andrejs.mislevics/Downloads/190924-Overview%20of%20main%202026%20track%20layout%20parameters%20for%20stations%20and%20open%20lines%20with%20summary_v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Overview of track layout 2026"/>
      <sheetName val="Summary of main parameters"/>
      <sheetName val="Overview NoBo Scope and Budget"/>
      <sheetName val="Track Layout IMF-Study"/>
      <sheetName val="Summary of main parameters (2)"/>
    </sheetNames>
    <sheetDataSet>
      <sheetData sheetId="0" refreshError="1"/>
      <sheetData sheetId="1" refreshError="1">
        <row r="21">
          <cell r="C21" t="str">
            <v>Muuga Freight Terminal</v>
          </cell>
        </row>
        <row r="28">
          <cell r="I28">
            <v>12</v>
          </cell>
        </row>
        <row r="31">
          <cell r="I31">
            <v>13</v>
          </cell>
        </row>
        <row r="52">
          <cell r="I52">
            <v>64</v>
          </cell>
          <cell r="J52">
            <v>8</v>
          </cell>
        </row>
        <row r="71">
          <cell r="I71">
            <v>56</v>
          </cell>
          <cell r="J71">
            <v>8</v>
          </cell>
        </row>
        <row r="88">
          <cell r="I88">
            <v>38</v>
          </cell>
        </row>
        <row r="107">
          <cell r="I107">
            <v>70</v>
          </cell>
          <cell r="J107">
            <v>12</v>
          </cell>
        </row>
        <row r="124">
          <cell r="C124" t="str">
            <v>Ādaži military station</v>
          </cell>
        </row>
        <row r="131">
          <cell r="F131">
            <v>94000</v>
          </cell>
          <cell r="I131">
            <v>54</v>
          </cell>
        </row>
        <row r="160">
          <cell r="C160" t="str">
            <v>Salaspils intermodal terminal</v>
          </cell>
          <cell r="I160">
            <v>14</v>
          </cell>
        </row>
        <row r="183">
          <cell r="I183">
            <v>63</v>
          </cell>
          <cell r="J183">
            <v>8</v>
          </cell>
        </row>
        <row r="198">
          <cell r="C198" t="str">
            <v>Rīga Central station</v>
          </cell>
        </row>
        <row r="214">
          <cell r="I214">
            <v>16</v>
          </cell>
        </row>
        <row r="230">
          <cell r="I230">
            <v>31</v>
          </cell>
          <cell r="J230">
            <v>14</v>
          </cell>
        </row>
        <row r="244">
          <cell r="I244">
            <v>39</v>
          </cell>
          <cell r="J244">
            <v>4</v>
          </cell>
        </row>
        <row r="259">
          <cell r="I259">
            <v>7</v>
          </cell>
        </row>
        <row r="261">
          <cell r="I261">
            <v>25</v>
          </cell>
        </row>
        <row r="272">
          <cell r="I272">
            <v>59</v>
          </cell>
          <cell r="J272">
            <v>4</v>
          </cell>
        </row>
        <row r="293">
          <cell r="C293" t="str">
            <v>Jonava freight station</v>
          </cell>
        </row>
        <row r="295">
          <cell r="I295">
            <v>10</v>
          </cell>
        </row>
        <row r="360">
          <cell r="J360">
            <v>3</v>
          </cell>
        </row>
        <row r="362">
          <cell r="I362"/>
        </row>
        <row r="393">
          <cell r="I393">
            <v>113</v>
          </cell>
          <cell r="J393">
            <v>1</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92"/>
  <sheetViews>
    <sheetView tabSelected="1" zoomScale="84" zoomScaleNormal="84" workbookViewId="0">
      <pane xSplit="1" ySplit="10" topLeftCell="B11" activePane="bottomRight" state="frozen"/>
      <selection pane="topRight" activeCell="B1" sqref="B1"/>
      <selection pane="bottomLeft" activeCell="A3" sqref="A3"/>
      <selection pane="bottomRight" activeCell="S35" sqref="S35"/>
    </sheetView>
  </sheetViews>
  <sheetFormatPr defaultRowHeight="14.5" x14ac:dyDescent="0.35"/>
  <cols>
    <col min="1" max="1" width="12.453125" customWidth="1"/>
    <col min="2" max="2" width="9.453125" customWidth="1"/>
    <col min="3" max="3" width="34.54296875" customWidth="1"/>
    <col min="4" max="4" width="14.81640625" customWidth="1"/>
    <col min="5" max="5" width="18" customWidth="1"/>
    <col min="6" max="6" width="7.54296875" customWidth="1"/>
    <col min="8" max="8" width="10.54296875" customWidth="1"/>
    <col min="9" max="11" width="10.453125" customWidth="1"/>
    <col min="12" max="12" width="9" bestFit="1" customWidth="1"/>
    <col min="13" max="13" width="10.54296875" bestFit="1" customWidth="1"/>
    <col min="14" max="14" width="12.1796875" bestFit="1" customWidth="1"/>
    <col min="15" max="15" width="61.453125" customWidth="1"/>
    <col min="16" max="16" width="14.1796875" customWidth="1"/>
    <col min="17" max="17" width="14.26953125" customWidth="1"/>
    <col min="18" max="18" width="15.453125" customWidth="1"/>
    <col min="19" max="19" width="21.81640625" customWidth="1"/>
  </cols>
  <sheetData>
    <row r="1" spans="1:19" x14ac:dyDescent="0.35">
      <c r="A1" s="85" t="s">
        <v>0</v>
      </c>
      <c r="B1" s="84"/>
      <c r="C1" s="84"/>
      <c r="D1" s="84"/>
    </row>
    <row r="2" spans="1:19" x14ac:dyDescent="0.35">
      <c r="A2" s="85" t="s">
        <v>1</v>
      </c>
      <c r="B2" s="84"/>
      <c r="C2" s="84"/>
      <c r="D2" s="84"/>
    </row>
    <row r="3" spans="1:19" x14ac:dyDescent="0.35">
      <c r="A3" s="84" t="s">
        <v>2</v>
      </c>
      <c r="B3" s="84"/>
      <c r="C3" s="84"/>
      <c r="D3" s="84"/>
    </row>
    <row r="5" spans="1:19" x14ac:dyDescent="0.35">
      <c r="A5" t="s">
        <v>3</v>
      </c>
    </row>
    <row r="6" spans="1:19" x14ac:dyDescent="0.35">
      <c r="A6" t="s">
        <v>4</v>
      </c>
    </row>
    <row r="8" spans="1:19" x14ac:dyDescent="0.35">
      <c r="A8" t="s">
        <v>125</v>
      </c>
    </row>
    <row r="9" spans="1:19" ht="15" thickBot="1" x14ac:dyDescent="0.4"/>
    <row r="10" spans="1:19" ht="58.4" customHeight="1" thickBot="1" x14ac:dyDescent="0.4">
      <c r="A10" s="72" t="s">
        <v>5</v>
      </c>
      <c r="B10" s="73" t="s">
        <v>6</v>
      </c>
      <c r="C10" s="74" t="s">
        <v>7</v>
      </c>
      <c r="D10" s="73" t="s">
        <v>8</v>
      </c>
      <c r="E10" s="73" t="s">
        <v>9</v>
      </c>
      <c r="F10" s="73" t="s">
        <v>10</v>
      </c>
      <c r="G10" s="73" t="s">
        <v>11</v>
      </c>
      <c r="H10" s="73" t="s">
        <v>12</v>
      </c>
      <c r="I10" s="73" t="s">
        <v>13</v>
      </c>
      <c r="J10" s="73" t="s">
        <v>14</v>
      </c>
      <c r="K10" s="73" t="s">
        <v>15</v>
      </c>
      <c r="L10" s="73" t="s">
        <v>16</v>
      </c>
      <c r="M10" s="75" t="s">
        <v>17</v>
      </c>
      <c r="N10" s="75" t="s">
        <v>18</v>
      </c>
      <c r="O10" s="76" t="s">
        <v>19</v>
      </c>
      <c r="P10" s="77" t="s">
        <v>20</v>
      </c>
      <c r="Q10" s="78" t="s">
        <v>21</v>
      </c>
      <c r="R10" s="83" t="s">
        <v>22</v>
      </c>
      <c r="S10" s="98"/>
    </row>
    <row r="11" spans="1:19" ht="15.65" customHeight="1" thickBot="1" x14ac:dyDescent="0.4">
      <c r="A11" s="79">
        <v>1</v>
      </c>
      <c r="B11" s="80">
        <v>2</v>
      </c>
      <c r="C11" s="78">
        <v>3</v>
      </c>
      <c r="D11" s="80">
        <v>4</v>
      </c>
      <c r="E11" s="80">
        <v>5</v>
      </c>
      <c r="F11" s="80">
        <v>6</v>
      </c>
      <c r="G11" s="80">
        <v>7</v>
      </c>
      <c r="H11" s="80">
        <v>8</v>
      </c>
      <c r="I11" s="80">
        <v>9</v>
      </c>
      <c r="J11" s="80">
        <v>10</v>
      </c>
      <c r="K11" s="80">
        <v>11</v>
      </c>
      <c r="L11" s="80">
        <v>12</v>
      </c>
      <c r="M11" s="81">
        <v>13</v>
      </c>
      <c r="N11" s="81">
        <v>14</v>
      </c>
      <c r="O11" s="82">
        <v>15</v>
      </c>
      <c r="P11" s="77">
        <v>16</v>
      </c>
      <c r="Q11" s="80">
        <v>17</v>
      </c>
      <c r="R11" s="83">
        <v>20</v>
      </c>
    </row>
    <row r="12" spans="1:19" ht="115.4" customHeight="1" x14ac:dyDescent="0.35">
      <c r="A12" s="102" t="s">
        <v>23</v>
      </c>
      <c r="B12" s="26" t="s">
        <v>24</v>
      </c>
      <c r="C12" s="90" t="s">
        <v>25</v>
      </c>
      <c r="D12" s="26">
        <v>2</v>
      </c>
      <c r="E12" s="26">
        <v>3</v>
      </c>
      <c r="F12" s="26"/>
      <c r="G12" s="27">
        <v>19</v>
      </c>
      <c r="H12" s="28">
        <v>3</v>
      </c>
      <c r="I12" s="28"/>
      <c r="J12" s="28"/>
      <c r="K12" s="28">
        <v>1</v>
      </c>
      <c r="L12" s="28">
        <v>1</v>
      </c>
      <c r="M12" s="17"/>
      <c r="N12" s="17"/>
      <c r="O12" s="38" t="s">
        <v>26</v>
      </c>
      <c r="P12" s="66" t="s">
        <v>27</v>
      </c>
      <c r="Q12" s="67" t="s">
        <v>28</v>
      </c>
      <c r="R12" s="68" t="s">
        <v>29</v>
      </c>
    </row>
    <row r="13" spans="1:19" ht="89.15" customHeight="1" x14ac:dyDescent="0.35">
      <c r="A13" s="103"/>
      <c r="B13" s="4" t="s">
        <v>24</v>
      </c>
      <c r="C13" s="91" t="s">
        <v>30</v>
      </c>
      <c r="D13" s="14">
        <v>2</v>
      </c>
      <c r="E13" s="4">
        <v>1</v>
      </c>
      <c r="F13" s="4"/>
      <c r="G13" s="15">
        <v>63</v>
      </c>
      <c r="H13" s="13"/>
      <c r="I13" s="13"/>
      <c r="J13" s="13"/>
      <c r="K13" s="13"/>
      <c r="L13" s="13">
        <v>1</v>
      </c>
      <c r="M13" s="16"/>
      <c r="N13" s="16">
        <v>1</v>
      </c>
      <c r="O13" s="39" t="s">
        <v>31</v>
      </c>
      <c r="P13" s="60" t="s">
        <v>27</v>
      </c>
      <c r="Q13" s="61" t="s">
        <v>28</v>
      </c>
      <c r="R13" s="62" t="s">
        <v>29</v>
      </c>
    </row>
    <row r="14" spans="1:19" ht="29" x14ac:dyDescent="0.35">
      <c r="A14" s="103"/>
      <c r="B14" s="4" t="s">
        <v>24</v>
      </c>
      <c r="C14" s="91" t="s">
        <v>32</v>
      </c>
      <c r="D14" s="14"/>
      <c r="E14" s="4"/>
      <c r="F14" s="4"/>
      <c r="G14" s="13">
        <f>'[1]Overview of track layout 2026'!I28</f>
        <v>12</v>
      </c>
      <c r="H14" s="13"/>
      <c r="I14" s="13"/>
      <c r="J14" s="13"/>
      <c r="K14" s="13"/>
      <c r="L14" s="13"/>
      <c r="M14" s="16"/>
      <c r="N14" s="16">
        <v>1</v>
      </c>
      <c r="O14" s="69"/>
      <c r="P14" s="60" t="s">
        <v>27</v>
      </c>
      <c r="Q14" s="61" t="s">
        <v>28</v>
      </c>
      <c r="R14" s="62" t="s">
        <v>29</v>
      </c>
    </row>
    <row r="15" spans="1:19" ht="29" x14ac:dyDescent="0.35">
      <c r="A15" s="103"/>
      <c r="B15" s="13" t="s">
        <v>24</v>
      </c>
      <c r="C15" s="91" t="s">
        <v>33</v>
      </c>
      <c r="D15" s="13"/>
      <c r="E15" s="13"/>
      <c r="F15" s="13"/>
      <c r="G15" s="13">
        <f>'[1]Overview of track layout 2026'!I31</f>
        <v>13</v>
      </c>
      <c r="H15" s="13"/>
      <c r="I15" s="13"/>
      <c r="J15" s="13"/>
      <c r="K15" s="13"/>
      <c r="L15" s="13"/>
      <c r="M15" s="13"/>
      <c r="N15" s="13">
        <v>1</v>
      </c>
      <c r="O15" s="39" t="s">
        <v>34</v>
      </c>
      <c r="P15" s="60" t="s">
        <v>27</v>
      </c>
      <c r="Q15" s="61" t="s">
        <v>28</v>
      </c>
      <c r="R15" s="62" t="s">
        <v>29</v>
      </c>
    </row>
    <row r="16" spans="1:19" ht="70.400000000000006" customHeight="1" x14ac:dyDescent="0.35">
      <c r="A16" s="103"/>
      <c r="B16" s="13" t="s">
        <v>24</v>
      </c>
      <c r="C16" s="91" t="s">
        <v>35</v>
      </c>
      <c r="D16" s="19"/>
      <c r="E16" s="13"/>
      <c r="F16" s="13"/>
      <c r="G16" s="13">
        <v>20</v>
      </c>
      <c r="H16" s="13"/>
      <c r="I16" s="13"/>
      <c r="J16" s="13"/>
      <c r="K16" s="13"/>
      <c r="L16" s="13"/>
      <c r="M16" s="13"/>
      <c r="N16" s="13">
        <v>1</v>
      </c>
      <c r="O16" s="41" t="s">
        <v>36</v>
      </c>
      <c r="P16" s="60" t="s">
        <v>27</v>
      </c>
      <c r="Q16" s="61" t="s">
        <v>28</v>
      </c>
      <c r="R16" s="62" t="s">
        <v>29</v>
      </c>
    </row>
    <row r="17" spans="1:19" ht="72.5" x14ac:dyDescent="0.35">
      <c r="A17" s="103"/>
      <c r="B17" s="4" t="s">
        <v>37</v>
      </c>
      <c r="C17" s="91" t="s">
        <v>38</v>
      </c>
      <c r="D17" s="9">
        <v>48</v>
      </c>
      <c r="E17" s="4">
        <v>17</v>
      </c>
      <c r="F17" s="4"/>
      <c r="G17" s="13">
        <f>'[1]Overview of track layout 2026'!I52</f>
        <v>64</v>
      </c>
      <c r="H17" s="13">
        <f>'[1]Overview of track layout 2026'!J52</f>
        <v>8</v>
      </c>
      <c r="I17" s="13">
        <v>3</v>
      </c>
      <c r="J17" s="13"/>
      <c r="K17" s="13">
        <v>1</v>
      </c>
      <c r="L17" s="13">
        <v>1</v>
      </c>
      <c r="M17" s="16"/>
      <c r="N17" s="16"/>
      <c r="O17" s="39" t="s">
        <v>39</v>
      </c>
      <c r="P17" s="60" t="s">
        <v>27</v>
      </c>
      <c r="Q17" s="61" t="s">
        <v>28</v>
      </c>
      <c r="R17" s="62" t="s">
        <v>29</v>
      </c>
    </row>
    <row r="18" spans="1:19" x14ac:dyDescent="0.35">
      <c r="A18" s="103"/>
      <c r="B18" s="13" t="s">
        <v>24</v>
      </c>
      <c r="C18" s="91" t="s">
        <v>40</v>
      </c>
      <c r="D18" s="19"/>
      <c r="E18" s="13"/>
      <c r="F18" s="13"/>
      <c r="G18" s="13">
        <v>2</v>
      </c>
      <c r="H18" s="13"/>
      <c r="I18" s="13"/>
      <c r="J18" s="13"/>
      <c r="K18" s="13"/>
      <c r="L18" s="13"/>
      <c r="M18" s="13"/>
      <c r="N18" s="13">
        <v>1</v>
      </c>
      <c r="O18" s="41" t="s">
        <v>41</v>
      </c>
      <c r="P18" s="60" t="s">
        <v>27</v>
      </c>
      <c r="Q18" s="61" t="s">
        <v>28</v>
      </c>
      <c r="R18" s="62" t="s">
        <v>29</v>
      </c>
    </row>
    <row r="19" spans="1:19" ht="87" x14ac:dyDescent="0.35">
      <c r="A19" s="103"/>
      <c r="B19" s="13" t="s">
        <v>37</v>
      </c>
      <c r="C19" s="91" t="s">
        <v>42</v>
      </c>
      <c r="D19" s="20">
        <v>71</v>
      </c>
      <c r="E19" s="13">
        <v>10</v>
      </c>
      <c r="F19" s="13"/>
      <c r="G19" s="13">
        <f>'[1]Overview of track layout 2026'!I71</f>
        <v>56</v>
      </c>
      <c r="H19" s="13">
        <f>'[1]Overview of track layout 2026'!J71</f>
        <v>8</v>
      </c>
      <c r="I19" s="13">
        <v>1</v>
      </c>
      <c r="J19" s="13"/>
      <c r="K19" s="13">
        <v>3</v>
      </c>
      <c r="L19" s="13"/>
      <c r="M19" s="16"/>
      <c r="N19" s="16"/>
      <c r="O19" s="40"/>
      <c r="P19" s="60" t="s">
        <v>27</v>
      </c>
      <c r="Q19" s="61" t="s">
        <v>28</v>
      </c>
      <c r="R19" s="62" t="s">
        <v>29</v>
      </c>
    </row>
    <row r="20" spans="1:19" ht="58" x14ac:dyDescent="0.35">
      <c r="A20" s="103"/>
      <c r="B20" s="13" t="s">
        <v>37</v>
      </c>
      <c r="C20" s="91" t="s">
        <v>43</v>
      </c>
      <c r="D20" s="9">
        <v>94</v>
      </c>
      <c r="E20" s="4">
        <v>19</v>
      </c>
      <c r="F20" s="4"/>
      <c r="G20" s="13">
        <f>'[1]Overview of track layout 2026'!I107+12</f>
        <v>82</v>
      </c>
      <c r="H20" s="13">
        <f>'[1]Overview of track layout 2026'!J107</f>
        <v>12</v>
      </c>
      <c r="I20" s="13">
        <v>2</v>
      </c>
      <c r="J20" s="13">
        <v>1</v>
      </c>
      <c r="K20" s="13">
        <v>3</v>
      </c>
      <c r="L20" s="13">
        <v>1</v>
      </c>
      <c r="M20" s="16"/>
      <c r="N20" s="16"/>
      <c r="O20" s="40"/>
      <c r="P20" s="60" t="s">
        <v>27</v>
      </c>
      <c r="Q20" s="61" t="s">
        <v>28</v>
      </c>
      <c r="R20" s="62" t="s">
        <v>29</v>
      </c>
    </row>
    <row r="21" spans="1:19" ht="29" x14ac:dyDescent="0.35">
      <c r="A21" s="103"/>
      <c r="B21" s="13" t="s">
        <v>24</v>
      </c>
      <c r="C21" s="1" t="s">
        <v>44</v>
      </c>
      <c r="D21" s="21"/>
      <c r="E21" s="13"/>
      <c r="F21" s="13"/>
      <c r="G21" s="22">
        <f>'[1]Overview of track layout 2026'!I88</f>
        <v>38</v>
      </c>
      <c r="H21" s="13"/>
      <c r="I21" s="13"/>
      <c r="J21" s="13"/>
      <c r="K21" s="13"/>
      <c r="L21" s="13">
        <v>1</v>
      </c>
      <c r="M21" s="16"/>
      <c r="N21" s="16"/>
      <c r="O21" s="39" t="s">
        <v>45</v>
      </c>
      <c r="P21" s="60" t="s">
        <v>27</v>
      </c>
      <c r="Q21" s="61" t="s">
        <v>28</v>
      </c>
      <c r="R21" s="62" t="s">
        <v>29</v>
      </c>
    </row>
    <row r="22" spans="1:19" ht="29" x14ac:dyDescent="0.35">
      <c r="A22" s="103"/>
      <c r="B22" s="13" t="s">
        <v>24</v>
      </c>
      <c r="C22" s="1" t="s">
        <v>46</v>
      </c>
      <c r="D22" s="13"/>
      <c r="E22" s="13"/>
      <c r="F22" s="13"/>
      <c r="G22" s="13">
        <v>18</v>
      </c>
      <c r="H22" s="13"/>
      <c r="I22" s="13"/>
      <c r="J22" s="13"/>
      <c r="K22" s="13"/>
      <c r="L22" s="13">
        <v>1</v>
      </c>
      <c r="M22" s="16"/>
      <c r="N22" s="16">
        <v>1</v>
      </c>
      <c r="O22" s="39" t="s">
        <v>47</v>
      </c>
      <c r="P22" s="60" t="s">
        <v>27</v>
      </c>
      <c r="Q22" s="61" t="s">
        <v>28</v>
      </c>
      <c r="R22" s="62" t="s">
        <v>29</v>
      </c>
    </row>
    <row r="23" spans="1:19" ht="33" customHeight="1" x14ac:dyDescent="0.35">
      <c r="A23" s="103"/>
      <c r="B23" s="23" t="s">
        <v>24</v>
      </c>
      <c r="C23" s="92" t="s">
        <v>48</v>
      </c>
      <c r="D23" s="24"/>
      <c r="E23" s="23"/>
      <c r="F23" s="23"/>
      <c r="G23" s="23"/>
      <c r="H23" s="23"/>
      <c r="I23" s="23"/>
      <c r="J23" s="23"/>
      <c r="K23" s="23"/>
      <c r="L23" s="23"/>
      <c r="M23" s="25"/>
      <c r="N23" s="25"/>
      <c r="O23" s="42" t="s">
        <v>45</v>
      </c>
      <c r="P23" s="60" t="s">
        <v>27</v>
      </c>
      <c r="Q23" s="61" t="s">
        <v>28</v>
      </c>
      <c r="R23" s="62" t="s">
        <v>29</v>
      </c>
    </row>
    <row r="24" spans="1:19" ht="58.5" thickBot="1" x14ac:dyDescent="0.4">
      <c r="A24" s="104"/>
      <c r="B24" s="29" t="s">
        <v>24</v>
      </c>
      <c r="C24" s="93" t="s">
        <v>49</v>
      </c>
      <c r="D24" s="31"/>
      <c r="E24" s="29"/>
      <c r="F24" s="29"/>
      <c r="G24" s="29"/>
      <c r="H24" s="87">
        <v>24</v>
      </c>
      <c r="I24" s="29">
        <v>6</v>
      </c>
      <c r="J24" s="29"/>
      <c r="K24" s="87">
        <v>6</v>
      </c>
      <c r="L24" s="29"/>
      <c r="M24" s="29"/>
      <c r="N24" s="29"/>
      <c r="O24" s="43" t="s">
        <v>50</v>
      </c>
      <c r="P24" s="63" t="s">
        <v>27</v>
      </c>
      <c r="Q24" s="64" t="s">
        <v>28</v>
      </c>
      <c r="R24" s="65" t="s">
        <v>29</v>
      </c>
    </row>
    <row r="25" spans="1:19" s="2" customFormat="1" ht="18.75" hidden="1" customHeight="1" thickBot="1" x14ac:dyDescent="0.4">
      <c r="A25" s="32" t="s">
        <v>51</v>
      </c>
      <c r="B25" s="33"/>
      <c r="C25" s="33"/>
      <c r="D25" s="34">
        <f>SUM(D12:D24)</f>
        <v>217</v>
      </c>
      <c r="E25" s="33">
        <f>SUM(E12:E24)</f>
        <v>50</v>
      </c>
      <c r="F25" s="33"/>
      <c r="G25" s="33">
        <f t="shared" ref="G25:L25" si="0">SUM(G12:G23)</f>
        <v>387</v>
      </c>
      <c r="H25" s="33">
        <f>SUM(H12:H23)</f>
        <v>31</v>
      </c>
      <c r="I25" s="33">
        <f t="shared" si="0"/>
        <v>6</v>
      </c>
      <c r="J25" s="33">
        <f t="shared" si="0"/>
        <v>1</v>
      </c>
      <c r="K25" s="33">
        <f t="shared" si="0"/>
        <v>8</v>
      </c>
      <c r="L25" s="33">
        <f t="shared" si="0"/>
        <v>6</v>
      </c>
      <c r="M25" s="33"/>
      <c r="N25" s="35">
        <f>SUM(N12:N23)</f>
        <v>6</v>
      </c>
      <c r="O25" s="35"/>
      <c r="P25" s="53"/>
      <c r="Q25" s="54"/>
      <c r="R25" s="55"/>
      <c r="S25"/>
    </row>
    <row r="26" spans="1:19" ht="58" x14ac:dyDescent="0.35">
      <c r="A26" s="99" t="s">
        <v>52</v>
      </c>
      <c r="B26" s="3" t="s">
        <v>37</v>
      </c>
      <c r="C26" s="90" t="s">
        <v>53</v>
      </c>
      <c r="D26" s="6">
        <f>'[1]Overview of track layout 2026'!F131/1000</f>
        <v>94</v>
      </c>
      <c r="E26" s="3">
        <v>16</v>
      </c>
      <c r="F26" s="3"/>
      <c r="G26" s="3">
        <f>'[1]Overview of track layout 2026'!I131+12+6+7</f>
        <v>79</v>
      </c>
      <c r="H26" s="3">
        <v>5</v>
      </c>
      <c r="I26" s="3"/>
      <c r="J26" s="3"/>
      <c r="K26" s="3">
        <v>2</v>
      </c>
      <c r="L26" s="3"/>
      <c r="M26" s="3">
        <v>2</v>
      </c>
      <c r="N26" s="3"/>
      <c r="O26" s="44"/>
      <c r="P26" s="66" t="s">
        <v>27</v>
      </c>
      <c r="Q26" s="67" t="s">
        <v>28</v>
      </c>
      <c r="R26" s="68" t="s">
        <v>29</v>
      </c>
    </row>
    <row r="27" spans="1:19" x14ac:dyDescent="0.35">
      <c r="A27" s="100"/>
      <c r="B27" s="1" t="s">
        <v>54</v>
      </c>
      <c r="C27" s="1" t="str">
        <f>'[1]Overview of track layout 2026'!C124</f>
        <v>Ādaži military station</v>
      </c>
      <c r="D27" s="7"/>
      <c r="E27" s="1"/>
      <c r="F27" s="1"/>
      <c r="G27" s="1">
        <v>4</v>
      </c>
      <c r="H27" s="1">
        <v>2</v>
      </c>
      <c r="I27" s="1"/>
      <c r="J27" s="1"/>
      <c r="K27" s="1"/>
      <c r="L27" s="1"/>
      <c r="M27" s="1"/>
      <c r="N27" s="1">
        <v>1</v>
      </c>
      <c r="O27" s="45"/>
      <c r="P27" s="60" t="s">
        <v>55</v>
      </c>
      <c r="Q27" s="61" t="s">
        <v>55</v>
      </c>
      <c r="R27" s="62" t="s">
        <v>55</v>
      </c>
    </row>
    <row r="28" spans="1:19" ht="72.5" x14ac:dyDescent="0.35">
      <c r="A28" s="100"/>
      <c r="B28" s="1" t="s">
        <v>37</v>
      </c>
      <c r="C28" s="91" t="s">
        <v>56</v>
      </c>
      <c r="D28" s="8">
        <v>67</v>
      </c>
      <c r="E28" s="1">
        <v>25</v>
      </c>
      <c r="F28" s="1"/>
      <c r="G28" s="1">
        <f>'[1]Overview of track layout 2026'!I183</f>
        <v>63</v>
      </c>
      <c r="H28" s="1">
        <f>'[1]Overview of track layout 2026'!J183</f>
        <v>8</v>
      </c>
      <c r="I28" s="1">
        <v>4</v>
      </c>
      <c r="J28" s="1">
        <v>2</v>
      </c>
      <c r="K28" s="1"/>
      <c r="L28" s="1">
        <v>1</v>
      </c>
      <c r="M28" s="1"/>
      <c r="N28" s="1"/>
      <c r="O28" s="46" t="s">
        <v>57</v>
      </c>
      <c r="P28" s="60" t="s">
        <v>27</v>
      </c>
      <c r="Q28" s="61" t="s">
        <v>28</v>
      </c>
      <c r="R28" s="62" t="s">
        <v>29</v>
      </c>
    </row>
    <row r="29" spans="1:19" ht="53.5" customHeight="1" x14ac:dyDescent="0.35">
      <c r="A29" s="100"/>
      <c r="B29" s="1" t="s">
        <v>54</v>
      </c>
      <c r="C29" s="91" t="s">
        <v>58</v>
      </c>
      <c r="D29" s="9" t="s">
        <v>59</v>
      </c>
      <c r="E29" s="4"/>
      <c r="F29" s="4"/>
      <c r="G29" s="13">
        <v>13</v>
      </c>
      <c r="H29" s="13"/>
      <c r="I29" s="13"/>
      <c r="J29" s="13"/>
      <c r="K29" s="13"/>
      <c r="L29" s="13"/>
      <c r="M29" s="13"/>
      <c r="N29" s="13"/>
      <c r="O29" s="89" t="s">
        <v>60</v>
      </c>
      <c r="P29" s="60" t="s">
        <v>27</v>
      </c>
      <c r="Q29" s="61" t="s">
        <v>28</v>
      </c>
      <c r="R29" s="62" t="s">
        <v>29</v>
      </c>
    </row>
    <row r="30" spans="1:19" ht="232" x14ac:dyDescent="0.35">
      <c r="A30" s="100"/>
      <c r="B30" s="1" t="s">
        <v>54</v>
      </c>
      <c r="C30" s="1" t="str">
        <f>'[1]Overview of track layout 2026'!C160</f>
        <v>Salaspils intermodal terminal</v>
      </c>
      <c r="D30" s="7"/>
      <c r="E30" s="1"/>
      <c r="F30" s="1"/>
      <c r="G30" s="1">
        <f>'[1]Overview of track layout 2026'!I160</f>
        <v>14</v>
      </c>
      <c r="H30" s="1"/>
      <c r="I30" s="1"/>
      <c r="J30" s="1"/>
      <c r="K30" s="1"/>
      <c r="L30" s="1">
        <v>1</v>
      </c>
      <c r="M30" s="1"/>
      <c r="N30" s="1"/>
      <c r="O30" s="88" t="s">
        <v>61</v>
      </c>
      <c r="P30" s="60" t="s">
        <v>27</v>
      </c>
      <c r="Q30" s="61" t="s">
        <v>28</v>
      </c>
      <c r="R30" s="62" t="s">
        <v>29</v>
      </c>
    </row>
    <row r="31" spans="1:19" ht="42" customHeight="1" x14ac:dyDescent="0.35">
      <c r="A31" s="100"/>
      <c r="B31" s="1" t="s">
        <v>54</v>
      </c>
      <c r="C31" s="91" t="s">
        <v>62</v>
      </c>
      <c r="D31" s="9"/>
      <c r="E31" s="4"/>
      <c r="F31" s="4"/>
      <c r="G31" s="1">
        <v>20</v>
      </c>
      <c r="H31" s="1"/>
      <c r="I31" s="1"/>
      <c r="J31" s="1"/>
      <c r="K31" s="1"/>
      <c r="L31" s="1"/>
      <c r="M31" s="1"/>
      <c r="N31" s="1">
        <v>1</v>
      </c>
      <c r="O31" s="39" t="s">
        <v>63</v>
      </c>
      <c r="P31" s="60" t="s">
        <v>27</v>
      </c>
      <c r="Q31" s="61" t="s">
        <v>28</v>
      </c>
      <c r="R31" s="62" t="s">
        <v>29</v>
      </c>
    </row>
    <row r="32" spans="1:19" ht="42" customHeight="1" x14ac:dyDescent="0.35">
      <c r="A32" s="100"/>
      <c r="B32" s="1" t="s">
        <v>54</v>
      </c>
      <c r="C32" s="91" t="s">
        <v>64</v>
      </c>
      <c r="D32" s="9"/>
      <c r="E32" s="4"/>
      <c r="F32" s="4"/>
      <c r="G32" s="1">
        <v>14</v>
      </c>
      <c r="H32" s="1"/>
      <c r="I32" s="1"/>
      <c r="J32" s="1"/>
      <c r="K32" s="1"/>
      <c r="L32" s="1"/>
      <c r="M32" s="1"/>
      <c r="N32" s="1">
        <v>1</v>
      </c>
      <c r="O32" s="39" t="s">
        <v>65</v>
      </c>
      <c r="P32" s="60" t="s">
        <v>27</v>
      </c>
      <c r="Q32" s="61" t="s">
        <v>28</v>
      </c>
      <c r="R32" s="62" t="s">
        <v>29</v>
      </c>
    </row>
    <row r="33" spans="1:18" ht="188.5" x14ac:dyDescent="0.35">
      <c r="A33" s="100"/>
      <c r="B33" s="1" t="s">
        <v>37</v>
      </c>
      <c r="C33" s="91" t="s">
        <v>66</v>
      </c>
      <c r="D33" s="8">
        <v>56</v>
      </c>
      <c r="E33" s="1">
        <v>20</v>
      </c>
      <c r="F33" s="1">
        <v>1</v>
      </c>
      <c r="G33" s="1">
        <f>'[1]Overview of track layout 2026'!I230+4</f>
        <v>35</v>
      </c>
      <c r="H33" s="1">
        <f>'[1]Overview of track layout 2026'!J230</f>
        <v>14</v>
      </c>
      <c r="I33" s="1">
        <v>4</v>
      </c>
      <c r="J33" s="1"/>
      <c r="K33" s="1">
        <v>3</v>
      </c>
      <c r="L33" s="1"/>
      <c r="M33" s="1"/>
      <c r="N33" s="1"/>
      <c r="O33" s="47" t="s">
        <v>67</v>
      </c>
      <c r="P33" s="60" t="s">
        <v>27</v>
      </c>
      <c r="Q33" s="61" t="s">
        <v>28</v>
      </c>
      <c r="R33" s="62" t="s">
        <v>29</v>
      </c>
    </row>
    <row r="34" spans="1:18" ht="113.5" customHeight="1" x14ac:dyDescent="0.35">
      <c r="A34" s="100"/>
      <c r="B34" s="1" t="s">
        <v>54</v>
      </c>
      <c r="C34" s="1" t="str">
        <f>'[1]Overview of track layout 2026'!C198</f>
        <v>Rīga Central station</v>
      </c>
      <c r="D34" s="8">
        <v>2.5</v>
      </c>
      <c r="E34" s="1">
        <v>2</v>
      </c>
      <c r="F34" s="1"/>
      <c r="G34" s="1">
        <f>17+12</f>
        <v>29</v>
      </c>
      <c r="H34" s="1">
        <v>2</v>
      </c>
      <c r="I34" s="1"/>
      <c r="J34" s="1"/>
      <c r="K34" s="1">
        <v>1</v>
      </c>
      <c r="L34" s="1"/>
      <c r="M34" s="1"/>
      <c r="N34" s="1"/>
      <c r="O34" s="47" t="s">
        <v>68</v>
      </c>
      <c r="P34" s="60" t="s">
        <v>69</v>
      </c>
      <c r="Q34" s="61" t="s">
        <v>69</v>
      </c>
      <c r="R34" s="62" t="s">
        <v>69</v>
      </c>
    </row>
    <row r="35" spans="1:18" ht="59.5" customHeight="1" x14ac:dyDescent="0.35">
      <c r="A35" s="100"/>
      <c r="B35" s="1" t="s">
        <v>54</v>
      </c>
      <c r="C35" s="91" t="s">
        <v>70</v>
      </c>
      <c r="D35" s="7">
        <v>4.5</v>
      </c>
      <c r="E35" s="1">
        <v>2</v>
      </c>
      <c r="F35" s="1"/>
      <c r="G35" s="1">
        <f>'[1]Overview of track layout 2026'!I214</f>
        <v>16</v>
      </c>
      <c r="H35" s="1">
        <v>2</v>
      </c>
      <c r="I35" s="1"/>
      <c r="J35" s="1"/>
      <c r="K35" s="1">
        <v>1</v>
      </c>
      <c r="L35" s="1">
        <v>1</v>
      </c>
      <c r="M35" s="1"/>
      <c r="N35" s="1"/>
      <c r="O35" s="45"/>
      <c r="P35" s="60" t="s">
        <v>126</v>
      </c>
      <c r="Q35" s="61" t="s">
        <v>28</v>
      </c>
      <c r="R35" s="62" t="s">
        <v>29</v>
      </c>
    </row>
    <row r="36" spans="1:18" ht="51" customHeight="1" x14ac:dyDescent="0.35">
      <c r="A36" s="100"/>
      <c r="B36" s="1" t="s">
        <v>54</v>
      </c>
      <c r="C36" s="91" t="s">
        <v>71</v>
      </c>
      <c r="D36" s="7" t="s">
        <v>72</v>
      </c>
      <c r="E36" s="1"/>
      <c r="F36" s="1"/>
      <c r="G36" s="1">
        <v>18</v>
      </c>
      <c r="H36" s="1"/>
      <c r="I36" s="1"/>
      <c r="J36" s="1"/>
      <c r="K36" s="1"/>
      <c r="L36" s="1"/>
      <c r="M36" s="1"/>
      <c r="N36" s="1">
        <v>1</v>
      </c>
      <c r="O36" s="88" t="s">
        <v>73</v>
      </c>
      <c r="P36" s="60" t="s">
        <v>27</v>
      </c>
      <c r="Q36" s="61" t="s">
        <v>28</v>
      </c>
      <c r="R36" s="62" t="s">
        <v>29</v>
      </c>
    </row>
    <row r="37" spans="1:18" ht="87" x14ac:dyDescent="0.35">
      <c r="A37" s="100"/>
      <c r="B37" s="1" t="s">
        <v>37</v>
      </c>
      <c r="C37" s="91" t="s">
        <v>74</v>
      </c>
      <c r="D37" s="8">
        <v>45</v>
      </c>
      <c r="E37" s="1">
        <v>13</v>
      </c>
      <c r="F37" s="1"/>
      <c r="G37" s="1">
        <f>'[1]Overview of track layout 2026'!I244+7</f>
        <v>46</v>
      </c>
      <c r="H37" s="1">
        <f>'[1]Overview of track layout 2026'!J244</f>
        <v>4</v>
      </c>
      <c r="I37" s="1"/>
      <c r="J37" s="1"/>
      <c r="K37" s="1">
        <v>2</v>
      </c>
      <c r="L37" s="1"/>
      <c r="M37" s="1"/>
      <c r="N37" s="1"/>
      <c r="P37" s="60" t="s">
        <v>27</v>
      </c>
      <c r="Q37" s="61" t="s">
        <v>28</v>
      </c>
      <c r="R37" s="62" t="s">
        <v>29</v>
      </c>
    </row>
    <row r="38" spans="1:18" ht="87.5" thickBot="1" x14ac:dyDescent="0.4">
      <c r="A38" s="18"/>
      <c r="B38" s="29" t="s">
        <v>54</v>
      </c>
      <c r="C38" s="93" t="s">
        <v>75</v>
      </c>
      <c r="D38" s="31"/>
      <c r="E38" s="29"/>
      <c r="F38" s="29"/>
      <c r="G38" s="29"/>
      <c r="H38" s="29">
        <v>28</v>
      </c>
      <c r="I38" s="29">
        <v>6</v>
      </c>
      <c r="J38" s="29"/>
      <c r="K38" s="29">
        <v>8</v>
      </c>
      <c r="L38" s="29"/>
      <c r="M38" s="29"/>
      <c r="N38" s="29"/>
      <c r="O38" s="43" t="s">
        <v>76</v>
      </c>
      <c r="P38" s="63" t="s">
        <v>27</v>
      </c>
      <c r="Q38" s="64" t="s">
        <v>28</v>
      </c>
      <c r="R38" s="65" t="s">
        <v>29</v>
      </c>
    </row>
    <row r="39" spans="1:18" ht="15" hidden="1" thickBot="1" x14ac:dyDescent="0.4">
      <c r="A39" s="32" t="s">
        <v>77</v>
      </c>
      <c r="B39" s="33"/>
      <c r="C39" s="33"/>
      <c r="D39" s="33">
        <f t="shared" ref="D39:N39" si="1">SUM(D26:D37)</f>
        <v>269</v>
      </c>
      <c r="E39" s="33">
        <f t="shared" si="1"/>
        <v>78</v>
      </c>
      <c r="F39" s="33">
        <f t="shared" si="1"/>
        <v>1</v>
      </c>
      <c r="G39" s="33">
        <f t="shared" si="1"/>
        <v>351</v>
      </c>
      <c r="H39" s="33">
        <f t="shared" si="1"/>
        <v>37</v>
      </c>
      <c r="I39" s="33">
        <f t="shared" si="1"/>
        <v>8</v>
      </c>
      <c r="J39" s="33">
        <f t="shared" si="1"/>
        <v>2</v>
      </c>
      <c r="K39" s="33">
        <f t="shared" si="1"/>
        <v>9</v>
      </c>
      <c r="L39" s="33">
        <f t="shared" si="1"/>
        <v>3</v>
      </c>
      <c r="M39" s="33">
        <f t="shared" si="1"/>
        <v>2</v>
      </c>
      <c r="N39" s="33">
        <f t="shared" si="1"/>
        <v>4</v>
      </c>
      <c r="O39" s="35"/>
      <c r="P39" s="53"/>
      <c r="Q39" s="54"/>
      <c r="R39" s="55"/>
    </row>
    <row r="40" spans="1:18" ht="72.5" x14ac:dyDescent="0.35">
      <c r="A40" s="99" t="s">
        <v>78</v>
      </c>
      <c r="B40" s="28" t="s">
        <v>37</v>
      </c>
      <c r="C40" s="26" t="s">
        <v>79</v>
      </c>
      <c r="D40" s="28">
        <v>91</v>
      </c>
      <c r="E40" s="28"/>
      <c r="F40" s="28"/>
      <c r="G40" s="28">
        <f>'[1]Overview of track layout 2026'!I272+12+12</f>
        <v>83</v>
      </c>
      <c r="H40" s="28">
        <f>'[1]Overview of track layout 2026'!J272</f>
        <v>4</v>
      </c>
      <c r="I40" s="28"/>
      <c r="J40" s="28"/>
      <c r="K40" s="28">
        <v>2</v>
      </c>
      <c r="L40" s="28"/>
      <c r="M40" s="28">
        <v>3</v>
      </c>
      <c r="N40" s="28"/>
      <c r="O40" s="38" t="s">
        <v>80</v>
      </c>
      <c r="P40" s="66" t="s">
        <v>27</v>
      </c>
      <c r="Q40" s="67" t="s">
        <v>28</v>
      </c>
      <c r="R40" s="68" t="s">
        <v>29</v>
      </c>
    </row>
    <row r="41" spans="1:18" ht="29" x14ac:dyDescent="0.35">
      <c r="A41" s="100"/>
      <c r="B41" s="13" t="s">
        <v>81</v>
      </c>
      <c r="C41" s="4" t="s">
        <v>82</v>
      </c>
      <c r="D41" s="13"/>
      <c r="E41" s="13"/>
      <c r="F41" s="13"/>
      <c r="G41" s="13">
        <f>'[1]Overview of track layout 2026'!I259</f>
        <v>7</v>
      </c>
      <c r="H41" s="13"/>
      <c r="I41" s="13"/>
      <c r="J41" s="13"/>
      <c r="K41" s="13"/>
      <c r="L41" s="13"/>
      <c r="M41" s="13"/>
      <c r="N41" s="13">
        <v>1</v>
      </c>
      <c r="O41" s="16"/>
      <c r="P41" s="60" t="s">
        <v>27</v>
      </c>
      <c r="Q41" s="61" t="s">
        <v>28</v>
      </c>
      <c r="R41" s="62" t="s">
        <v>29</v>
      </c>
    </row>
    <row r="42" spans="1:18" x14ac:dyDescent="0.35">
      <c r="A42" s="100"/>
      <c r="B42" s="13" t="s">
        <v>81</v>
      </c>
      <c r="C42" s="13" t="s">
        <v>83</v>
      </c>
      <c r="D42" s="13"/>
      <c r="E42" s="13"/>
      <c r="F42" s="13"/>
      <c r="G42" s="13">
        <f>'[1]Overview of track layout 2026'!I261</f>
        <v>25</v>
      </c>
      <c r="H42" s="13"/>
      <c r="I42" s="13"/>
      <c r="J42" s="13"/>
      <c r="K42" s="13"/>
      <c r="L42" s="13">
        <v>1</v>
      </c>
      <c r="M42" s="13"/>
      <c r="N42" s="13"/>
      <c r="O42" s="16"/>
      <c r="P42" s="60" t="s">
        <v>27</v>
      </c>
      <c r="Q42" s="61" t="s">
        <v>28</v>
      </c>
      <c r="R42" s="62" t="s">
        <v>29</v>
      </c>
    </row>
    <row r="43" spans="1:18" ht="116" x14ac:dyDescent="0.35">
      <c r="A43" s="100"/>
      <c r="B43" s="13" t="s">
        <v>37</v>
      </c>
      <c r="C43" s="4" t="s">
        <v>84</v>
      </c>
      <c r="D43" s="13">
        <v>79</v>
      </c>
      <c r="E43" s="13">
        <v>14</v>
      </c>
      <c r="F43" s="13"/>
      <c r="G43" s="13">
        <v>91</v>
      </c>
      <c r="H43" s="13">
        <v>10</v>
      </c>
      <c r="I43" s="13">
        <v>2</v>
      </c>
      <c r="J43" s="13">
        <v>1</v>
      </c>
      <c r="K43" s="13">
        <v>3</v>
      </c>
      <c r="L43" s="13">
        <v>1</v>
      </c>
      <c r="M43" s="13">
        <v>1</v>
      </c>
      <c r="N43" s="13"/>
      <c r="O43" s="39" t="s">
        <v>85</v>
      </c>
      <c r="P43" s="71" t="s">
        <v>86</v>
      </c>
      <c r="Q43" s="61" t="s">
        <v>28</v>
      </c>
      <c r="R43" s="62" t="s">
        <v>29</v>
      </c>
    </row>
    <row r="44" spans="1:18" x14ac:dyDescent="0.35">
      <c r="A44" s="100"/>
      <c r="B44" s="13" t="s">
        <v>81</v>
      </c>
      <c r="C44" s="13" t="s">
        <v>87</v>
      </c>
      <c r="D44" s="13"/>
      <c r="E44" s="13"/>
      <c r="F44" s="13"/>
      <c r="G44" s="13">
        <v>18</v>
      </c>
      <c r="H44" s="13">
        <v>2</v>
      </c>
      <c r="I44" s="13"/>
      <c r="J44" s="13"/>
      <c r="K44" s="13">
        <v>1</v>
      </c>
      <c r="L44" s="13"/>
      <c r="M44" s="13"/>
      <c r="N44" s="13">
        <v>1</v>
      </c>
      <c r="O44" s="39"/>
      <c r="P44" s="60" t="s">
        <v>27</v>
      </c>
      <c r="Q44" s="61" t="s">
        <v>28</v>
      </c>
      <c r="R44" s="62" t="s">
        <v>29</v>
      </c>
    </row>
    <row r="45" spans="1:18" x14ac:dyDescent="0.35">
      <c r="A45" s="100"/>
      <c r="B45" s="13" t="s">
        <v>81</v>
      </c>
      <c r="C45" s="13" t="str">
        <f>'[1]Overview of track layout 2026'!C293</f>
        <v>Jonava freight station</v>
      </c>
      <c r="D45" s="13"/>
      <c r="E45" s="13"/>
      <c r="F45" s="13"/>
      <c r="G45" s="13">
        <f>'[1]Overview of track layout 2026'!I295</f>
        <v>10</v>
      </c>
      <c r="H45" s="13"/>
      <c r="I45" s="13"/>
      <c r="J45" s="13"/>
      <c r="K45" s="13"/>
      <c r="L45" s="13">
        <v>1</v>
      </c>
      <c r="M45" s="13"/>
      <c r="N45" s="13"/>
      <c r="O45" s="16"/>
      <c r="P45" s="60" t="s">
        <v>27</v>
      </c>
      <c r="Q45" s="61" t="s">
        <v>28</v>
      </c>
      <c r="R45" s="62" t="s">
        <v>29</v>
      </c>
    </row>
    <row r="46" spans="1:18" ht="72.5" x14ac:dyDescent="0.35">
      <c r="A46" s="100"/>
      <c r="B46" s="13" t="s">
        <v>81</v>
      </c>
      <c r="C46" s="4" t="s">
        <v>122</v>
      </c>
      <c r="D46" s="13">
        <v>3</v>
      </c>
      <c r="E46" s="13"/>
      <c r="F46" s="13">
        <v>1</v>
      </c>
      <c r="G46" s="13">
        <v>17</v>
      </c>
      <c r="H46" s="13">
        <f>'[1]Overview of track layout 2026'!J360</f>
        <v>3</v>
      </c>
      <c r="I46" s="13"/>
      <c r="J46" s="13"/>
      <c r="K46" s="13">
        <v>1</v>
      </c>
      <c r="L46" s="13"/>
      <c r="M46" s="13"/>
      <c r="N46" s="13">
        <v>1</v>
      </c>
      <c r="O46" s="39"/>
      <c r="P46" s="60" t="s">
        <v>27</v>
      </c>
      <c r="Q46" s="61" t="s">
        <v>28</v>
      </c>
      <c r="R46" s="62" t="s">
        <v>29</v>
      </c>
    </row>
    <row r="47" spans="1:18" ht="47.5" customHeight="1" x14ac:dyDescent="0.35">
      <c r="A47" s="100"/>
      <c r="B47" s="13" t="s">
        <v>81</v>
      </c>
      <c r="C47" s="4" t="s">
        <v>88</v>
      </c>
      <c r="D47" s="13">
        <v>7</v>
      </c>
      <c r="E47" s="13"/>
      <c r="F47" s="13">
        <v>1</v>
      </c>
      <c r="G47" s="13">
        <v>5</v>
      </c>
      <c r="H47" s="13"/>
      <c r="I47" s="13"/>
      <c r="J47" s="13"/>
      <c r="K47" s="13"/>
      <c r="L47" s="13"/>
      <c r="M47" s="13"/>
      <c r="N47" s="13"/>
      <c r="O47" s="39" t="s">
        <v>89</v>
      </c>
      <c r="P47" s="95" t="s">
        <v>27</v>
      </c>
      <c r="Q47" s="96" t="s">
        <v>28</v>
      </c>
      <c r="R47" s="97" t="s">
        <v>29</v>
      </c>
    </row>
    <row r="48" spans="1:18" ht="58.4" customHeight="1" x14ac:dyDescent="0.35">
      <c r="A48" s="100"/>
      <c r="B48" s="13" t="s">
        <v>81</v>
      </c>
      <c r="C48" s="4" t="s">
        <v>90</v>
      </c>
      <c r="D48" s="13">
        <v>5</v>
      </c>
      <c r="E48" s="13"/>
      <c r="F48" s="13"/>
      <c r="G48" s="13">
        <f>'[1]Overview of track layout 2026'!I362+4</f>
        <v>4</v>
      </c>
      <c r="H48" s="13"/>
      <c r="I48" s="13"/>
      <c r="J48" s="13">
        <v>1</v>
      </c>
      <c r="K48" s="13"/>
      <c r="L48" s="13"/>
      <c r="M48" s="13"/>
      <c r="N48" s="13"/>
      <c r="O48" s="39" t="s">
        <v>91</v>
      </c>
      <c r="P48" s="60" t="s">
        <v>27</v>
      </c>
      <c r="Q48" s="61" t="s">
        <v>28</v>
      </c>
      <c r="R48" s="62" t="s">
        <v>29</v>
      </c>
    </row>
    <row r="49" spans="1:18" ht="59.5" customHeight="1" x14ac:dyDescent="0.35">
      <c r="A49" s="100"/>
      <c r="B49" s="13" t="s">
        <v>81</v>
      </c>
      <c r="C49" s="4" t="s">
        <v>92</v>
      </c>
      <c r="D49" s="13">
        <v>11</v>
      </c>
      <c r="E49" s="13"/>
      <c r="F49" s="13"/>
      <c r="G49" s="13">
        <v>12</v>
      </c>
      <c r="H49" s="13"/>
      <c r="I49" s="13"/>
      <c r="J49" s="13">
        <v>1</v>
      </c>
      <c r="K49" s="13"/>
      <c r="L49" s="13"/>
      <c r="M49" s="13"/>
      <c r="N49" s="13"/>
      <c r="O49" s="39" t="s">
        <v>93</v>
      </c>
      <c r="P49" s="95" t="s">
        <v>27</v>
      </c>
      <c r="Q49" s="96" t="s">
        <v>28</v>
      </c>
      <c r="R49" s="97" t="s">
        <v>29</v>
      </c>
    </row>
    <row r="50" spans="1:18" ht="47.15" customHeight="1" x14ac:dyDescent="0.35">
      <c r="A50" s="100"/>
      <c r="B50" s="13" t="s">
        <v>81</v>
      </c>
      <c r="C50" s="4" t="s">
        <v>94</v>
      </c>
      <c r="D50" s="13">
        <v>5</v>
      </c>
      <c r="E50" s="13"/>
      <c r="F50" s="13"/>
      <c r="G50" s="13">
        <v>2</v>
      </c>
      <c r="H50" s="13"/>
      <c r="I50" s="13"/>
      <c r="J50" s="13"/>
      <c r="K50" s="13"/>
      <c r="L50" s="13"/>
      <c r="M50" s="13"/>
      <c r="N50" s="13"/>
      <c r="O50" s="39" t="s">
        <v>95</v>
      </c>
      <c r="P50" s="95" t="s">
        <v>27</v>
      </c>
      <c r="Q50" s="96" t="s">
        <v>28</v>
      </c>
      <c r="R50" s="97" t="s">
        <v>29</v>
      </c>
    </row>
    <row r="51" spans="1:18" ht="47.15" customHeight="1" x14ac:dyDescent="0.35">
      <c r="A51" s="100"/>
      <c r="B51" s="13" t="s">
        <v>81</v>
      </c>
      <c r="C51" s="4" t="s">
        <v>96</v>
      </c>
      <c r="D51" s="13"/>
      <c r="E51" s="13"/>
      <c r="F51" s="13"/>
      <c r="G51" s="13"/>
      <c r="H51" s="13"/>
      <c r="I51" s="13"/>
      <c r="J51" s="13"/>
      <c r="K51" s="13"/>
      <c r="L51" s="13"/>
      <c r="M51" s="13"/>
      <c r="N51" s="13"/>
      <c r="O51" s="39"/>
      <c r="P51" s="60" t="s">
        <v>27</v>
      </c>
      <c r="Q51" s="61" t="s">
        <v>28</v>
      </c>
      <c r="R51" s="62" t="s">
        <v>29</v>
      </c>
    </row>
    <row r="52" spans="1:18" ht="62.5" customHeight="1" x14ac:dyDescent="0.35">
      <c r="A52" s="100"/>
      <c r="B52" s="13" t="s">
        <v>81</v>
      </c>
      <c r="C52" s="4" t="s">
        <v>123</v>
      </c>
      <c r="D52" s="13"/>
      <c r="E52" s="13"/>
      <c r="F52" s="13"/>
      <c r="G52" s="13"/>
      <c r="H52" s="13"/>
      <c r="I52" s="13"/>
      <c r="J52" s="13"/>
      <c r="K52" s="13"/>
      <c r="L52" s="13"/>
      <c r="M52" s="13"/>
      <c r="N52" s="13"/>
      <c r="O52" s="39"/>
      <c r="P52" s="60" t="s">
        <v>27</v>
      </c>
      <c r="Q52" s="61" t="s">
        <v>28</v>
      </c>
      <c r="R52" s="62" t="s">
        <v>29</v>
      </c>
    </row>
    <row r="53" spans="1:18" ht="78.650000000000006" customHeight="1" x14ac:dyDescent="0.35">
      <c r="A53" s="100"/>
      <c r="B53" s="13" t="s">
        <v>37</v>
      </c>
      <c r="C53" s="70" t="s">
        <v>97</v>
      </c>
      <c r="D53" s="13">
        <v>109</v>
      </c>
      <c r="E53" s="13"/>
      <c r="F53" s="13"/>
      <c r="G53" s="13">
        <v>96</v>
      </c>
      <c r="H53" s="13">
        <v>7</v>
      </c>
      <c r="I53" s="13">
        <v>1</v>
      </c>
      <c r="J53" s="13">
        <v>3</v>
      </c>
      <c r="K53" s="13">
        <v>4</v>
      </c>
      <c r="L53" s="13"/>
      <c r="M53" s="13">
        <v>1</v>
      </c>
      <c r="N53" s="13"/>
      <c r="O53" s="39" t="s">
        <v>98</v>
      </c>
      <c r="P53" s="60" t="s">
        <v>27</v>
      </c>
      <c r="Q53" s="61" t="s">
        <v>28</v>
      </c>
      <c r="R53" s="62" t="s">
        <v>29</v>
      </c>
    </row>
    <row r="54" spans="1:18" ht="34" customHeight="1" x14ac:dyDescent="0.35">
      <c r="A54" s="100"/>
      <c r="B54" s="13" t="s">
        <v>81</v>
      </c>
      <c r="C54" s="4" t="s">
        <v>99</v>
      </c>
      <c r="D54" s="13">
        <v>2</v>
      </c>
      <c r="E54" s="13"/>
      <c r="F54" s="13"/>
      <c r="G54" s="13">
        <v>19</v>
      </c>
      <c r="H54" s="13">
        <v>3</v>
      </c>
      <c r="I54" s="13"/>
      <c r="J54" s="13"/>
      <c r="K54" s="13">
        <v>1</v>
      </c>
      <c r="L54" s="13"/>
      <c r="M54" s="13"/>
      <c r="N54" s="13"/>
      <c r="O54" s="39"/>
      <c r="P54" s="60" t="s">
        <v>27</v>
      </c>
      <c r="Q54" s="61" t="s">
        <v>28</v>
      </c>
      <c r="R54" s="62" t="s">
        <v>29</v>
      </c>
    </row>
    <row r="55" spans="1:18" ht="24.65" customHeight="1" x14ac:dyDescent="0.35">
      <c r="A55" s="100"/>
      <c r="B55" s="13" t="s">
        <v>81</v>
      </c>
      <c r="C55" s="13" t="s">
        <v>100</v>
      </c>
      <c r="D55" s="13">
        <v>2</v>
      </c>
      <c r="E55" s="13"/>
      <c r="F55" s="13"/>
      <c r="G55" s="13">
        <v>1</v>
      </c>
      <c r="H55" s="13">
        <v>1</v>
      </c>
      <c r="I55" s="13"/>
      <c r="J55" s="13"/>
      <c r="K55" s="13">
        <v>1</v>
      </c>
      <c r="L55" s="13"/>
      <c r="M55" s="13"/>
      <c r="N55" s="13"/>
      <c r="O55" s="39"/>
      <c r="P55" s="60" t="s">
        <v>27</v>
      </c>
      <c r="Q55" s="61" t="s">
        <v>28</v>
      </c>
      <c r="R55" s="62" t="s">
        <v>29</v>
      </c>
    </row>
    <row r="56" spans="1:18" ht="91.5" customHeight="1" x14ac:dyDescent="0.35">
      <c r="A56" s="100"/>
      <c r="B56" s="13" t="s">
        <v>37</v>
      </c>
      <c r="C56" s="4" t="s">
        <v>124</v>
      </c>
      <c r="D56" s="13">
        <v>75</v>
      </c>
      <c r="E56" s="13"/>
      <c r="F56" s="13"/>
      <c r="G56" s="13">
        <f>'[1]Overview of track layout 2026'!I393</f>
        <v>113</v>
      </c>
      <c r="H56" s="13">
        <f>'[1]Overview of track layout 2026'!J393</f>
        <v>1</v>
      </c>
      <c r="I56" s="13"/>
      <c r="J56" s="13">
        <v>4</v>
      </c>
      <c r="K56" s="13">
        <v>1</v>
      </c>
      <c r="L56" s="13"/>
      <c r="M56" s="13">
        <v>4</v>
      </c>
      <c r="N56" s="13"/>
      <c r="O56" s="39" t="s">
        <v>101</v>
      </c>
      <c r="P56" s="60" t="s">
        <v>27</v>
      </c>
      <c r="Q56" s="61" t="s">
        <v>28</v>
      </c>
      <c r="R56" s="62" t="s">
        <v>29</v>
      </c>
    </row>
    <row r="57" spans="1:18" ht="319.5" thickBot="1" x14ac:dyDescent="0.4">
      <c r="A57" s="18"/>
      <c r="B57" s="29" t="s">
        <v>81</v>
      </c>
      <c r="C57" s="30" t="s">
        <v>121</v>
      </c>
      <c r="D57" s="31"/>
      <c r="E57" s="29"/>
      <c r="F57" s="29"/>
      <c r="G57" s="29"/>
      <c r="H57" s="29">
        <v>19</v>
      </c>
      <c r="I57" s="29">
        <v>2</v>
      </c>
      <c r="J57" s="29"/>
      <c r="K57" s="29">
        <v>7</v>
      </c>
      <c r="L57" s="29"/>
      <c r="M57" s="29"/>
      <c r="N57" s="29"/>
      <c r="O57" s="43" t="s">
        <v>76</v>
      </c>
      <c r="P57" s="63" t="s">
        <v>27</v>
      </c>
      <c r="Q57" s="64" t="s">
        <v>28</v>
      </c>
      <c r="R57" s="65" t="s">
        <v>29</v>
      </c>
    </row>
    <row r="58" spans="1:18" hidden="1" x14ac:dyDescent="0.35">
      <c r="A58" s="36" t="s">
        <v>102</v>
      </c>
      <c r="B58" s="37"/>
      <c r="C58" s="37"/>
      <c r="D58" s="37">
        <f>SUM(D40:D56)</f>
        <v>389</v>
      </c>
      <c r="E58" s="37">
        <f t="shared" ref="E58:F58" si="2">SUM(E40:E56)</f>
        <v>14</v>
      </c>
      <c r="F58" s="37">
        <f t="shared" si="2"/>
        <v>2</v>
      </c>
      <c r="G58" s="37">
        <f>SUM(G40:G56)</f>
        <v>503</v>
      </c>
      <c r="H58" s="37">
        <f t="shared" ref="H58:K58" si="3">SUM(H40:H56)</f>
        <v>31</v>
      </c>
      <c r="I58" s="37">
        <f t="shared" si="3"/>
        <v>3</v>
      </c>
      <c r="J58" s="37">
        <f t="shared" si="3"/>
        <v>10</v>
      </c>
      <c r="K58" s="37">
        <f t="shared" si="3"/>
        <v>14</v>
      </c>
      <c r="L58" s="37">
        <f>SUM(L40:L56)</f>
        <v>3</v>
      </c>
      <c r="M58" s="37">
        <f>SUM(M40:M56)</f>
        <v>9</v>
      </c>
      <c r="N58" s="37">
        <f>SUM(N40:N56)</f>
        <v>3</v>
      </c>
      <c r="O58" s="48"/>
      <c r="P58" s="50"/>
      <c r="Q58" s="51"/>
      <c r="R58" s="52"/>
    </row>
    <row r="59" spans="1:18" ht="15" hidden="1" thickBot="1" x14ac:dyDescent="0.4">
      <c r="A59" s="10" t="s">
        <v>103</v>
      </c>
      <c r="B59" s="11"/>
      <c r="C59" s="11"/>
      <c r="D59" s="11">
        <f t="shared" ref="D59:N59" si="4">D58+D39+D25</f>
        <v>875</v>
      </c>
      <c r="E59" s="11">
        <f t="shared" si="4"/>
        <v>142</v>
      </c>
      <c r="F59" s="11">
        <f t="shared" si="4"/>
        <v>3</v>
      </c>
      <c r="G59" s="11">
        <f t="shared" si="4"/>
        <v>1241</v>
      </c>
      <c r="H59" s="11">
        <f t="shared" si="4"/>
        <v>99</v>
      </c>
      <c r="I59" s="11">
        <f t="shared" si="4"/>
        <v>17</v>
      </c>
      <c r="J59" s="11">
        <f t="shared" si="4"/>
        <v>13</v>
      </c>
      <c r="K59" s="11">
        <f t="shared" si="4"/>
        <v>31</v>
      </c>
      <c r="L59" s="11">
        <f t="shared" si="4"/>
        <v>12</v>
      </c>
      <c r="M59" s="11">
        <f t="shared" si="4"/>
        <v>11</v>
      </c>
      <c r="N59" s="11">
        <f t="shared" si="4"/>
        <v>13</v>
      </c>
      <c r="O59" s="49"/>
      <c r="P59" s="56"/>
      <c r="Q59" s="57"/>
      <c r="R59" s="58"/>
    </row>
    <row r="60" spans="1:18" x14ac:dyDescent="0.35">
      <c r="A60" s="5"/>
      <c r="B60" s="5"/>
      <c r="C60" s="5"/>
      <c r="D60" s="5"/>
      <c r="E60" s="5"/>
      <c r="F60" s="5"/>
      <c r="G60" s="5"/>
      <c r="H60" s="5"/>
      <c r="I60" s="5"/>
      <c r="J60" s="5"/>
      <c r="K60" s="5"/>
      <c r="L60" s="5"/>
      <c r="M60" s="5"/>
      <c r="N60" s="5"/>
      <c r="O60" s="5"/>
    </row>
    <row r="61" spans="1:18" x14ac:dyDescent="0.35">
      <c r="A61" s="5"/>
      <c r="B61" s="5"/>
      <c r="C61" s="101" t="s">
        <v>104</v>
      </c>
      <c r="D61" s="101"/>
      <c r="E61" s="101"/>
      <c r="F61" s="101"/>
      <c r="G61" s="5"/>
      <c r="H61" s="5"/>
      <c r="I61" s="5"/>
      <c r="J61" s="5"/>
      <c r="K61" s="5"/>
      <c r="L61" s="5"/>
      <c r="M61" s="5"/>
      <c r="N61" s="5"/>
      <c r="O61" s="5"/>
    </row>
    <row r="62" spans="1:18" x14ac:dyDescent="0.35">
      <c r="A62" s="5"/>
      <c r="B62" s="5"/>
      <c r="C62" s="94" t="s">
        <v>105</v>
      </c>
      <c r="E62" s="59"/>
      <c r="G62" s="5"/>
      <c r="H62" s="5"/>
      <c r="I62" s="5"/>
      <c r="J62" s="5"/>
      <c r="K62" s="5"/>
      <c r="L62" s="5"/>
      <c r="M62" s="5"/>
      <c r="N62" s="5"/>
      <c r="O62" s="5"/>
    </row>
    <row r="63" spans="1:18" x14ac:dyDescent="0.35">
      <c r="A63" s="5"/>
      <c r="B63" s="5"/>
      <c r="C63" s="94" t="s">
        <v>106</v>
      </c>
      <c r="G63" s="5"/>
      <c r="H63" s="5"/>
      <c r="I63" s="5"/>
      <c r="J63" s="5"/>
      <c r="K63" s="5"/>
      <c r="L63" s="5"/>
      <c r="M63" s="5"/>
      <c r="N63" s="5"/>
      <c r="O63" s="5"/>
    </row>
    <row r="64" spans="1:18" x14ac:dyDescent="0.35">
      <c r="A64" s="5"/>
      <c r="B64" s="5"/>
      <c r="C64" s="94" t="s">
        <v>107</v>
      </c>
      <c r="G64" s="5"/>
      <c r="H64" s="5"/>
      <c r="I64" s="5"/>
      <c r="J64" s="5"/>
      <c r="K64" s="5"/>
      <c r="L64" s="5"/>
      <c r="M64" s="5"/>
      <c r="N64" s="5"/>
      <c r="O64" s="5"/>
    </row>
    <row r="65" spans="1:15" x14ac:dyDescent="0.35">
      <c r="A65" s="5"/>
      <c r="B65" s="5"/>
      <c r="C65" s="12" t="s">
        <v>108</v>
      </c>
      <c r="D65" s="5"/>
      <c r="E65" s="5"/>
      <c r="F65" s="5"/>
      <c r="G65" s="5"/>
      <c r="H65" s="5"/>
      <c r="I65" s="5"/>
      <c r="J65" s="5"/>
      <c r="K65" s="5"/>
      <c r="L65" s="5"/>
      <c r="M65" s="5"/>
      <c r="N65" s="5"/>
      <c r="O65" s="5"/>
    </row>
    <row r="66" spans="1:15" x14ac:dyDescent="0.35">
      <c r="A66" s="5"/>
      <c r="B66" s="5"/>
      <c r="C66" s="12" t="s">
        <v>109</v>
      </c>
      <c r="D66" s="5"/>
      <c r="E66" s="5"/>
      <c r="F66" s="5"/>
      <c r="G66" s="5"/>
      <c r="H66" s="5"/>
      <c r="I66" s="5"/>
      <c r="J66" s="5"/>
      <c r="K66" s="5"/>
      <c r="L66" s="5"/>
      <c r="M66" s="5"/>
      <c r="N66" s="5"/>
      <c r="O66" s="5"/>
    </row>
    <row r="67" spans="1:15" x14ac:dyDescent="0.35">
      <c r="A67" s="5"/>
      <c r="B67" s="5"/>
      <c r="C67" s="94" t="s">
        <v>110</v>
      </c>
      <c r="D67" s="5"/>
      <c r="E67" s="5"/>
      <c r="F67" s="5"/>
      <c r="G67" s="5"/>
      <c r="H67" s="5"/>
      <c r="I67" s="5"/>
      <c r="J67" s="5"/>
      <c r="K67" s="5"/>
      <c r="L67" s="5"/>
      <c r="M67" s="5"/>
      <c r="N67" s="5"/>
      <c r="O67" s="5"/>
    </row>
    <row r="68" spans="1:15" x14ac:dyDescent="0.35">
      <c r="A68" s="5"/>
      <c r="B68" s="5"/>
      <c r="C68" s="94" t="s">
        <v>111</v>
      </c>
      <c r="D68" s="5"/>
      <c r="E68" s="5"/>
      <c r="F68" s="5"/>
      <c r="G68" s="5"/>
      <c r="H68" s="5"/>
      <c r="I68" s="5"/>
      <c r="J68" s="5"/>
      <c r="K68" s="5"/>
      <c r="L68" s="5"/>
      <c r="M68" s="5"/>
      <c r="N68" s="5"/>
      <c r="O68" s="5"/>
    </row>
    <row r="69" spans="1:15" x14ac:dyDescent="0.35">
      <c r="A69" s="5"/>
      <c r="B69" s="5"/>
      <c r="C69" s="12" t="s">
        <v>112</v>
      </c>
      <c r="D69" s="5"/>
      <c r="E69" s="5"/>
      <c r="F69" s="5"/>
      <c r="G69" s="5"/>
      <c r="H69" s="5"/>
      <c r="I69" s="5"/>
      <c r="J69" s="5"/>
      <c r="K69" s="5"/>
      <c r="L69" s="5"/>
      <c r="M69" s="5"/>
      <c r="N69" s="5"/>
      <c r="O69" s="5"/>
    </row>
    <row r="70" spans="1:15" x14ac:dyDescent="0.35">
      <c r="A70" s="86"/>
      <c r="B70" s="5"/>
      <c r="C70" s="12" t="s">
        <v>113</v>
      </c>
      <c r="D70" s="5"/>
      <c r="E70" s="5"/>
      <c r="F70" s="5"/>
      <c r="G70" s="5"/>
      <c r="H70" s="5"/>
      <c r="I70" s="5"/>
      <c r="J70" s="5"/>
      <c r="K70" s="5"/>
      <c r="L70" s="5"/>
      <c r="M70" s="5"/>
      <c r="N70" s="5"/>
      <c r="O70" s="5"/>
    </row>
    <row r="71" spans="1:15" x14ac:dyDescent="0.35">
      <c r="A71" s="86"/>
      <c r="B71" s="5"/>
      <c r="C71" s="12" t="s">
        <v>114</v>
      </c>
      <c r="D71" s="5"/>
      <c r="E71" s="5"/>
      <c r="F71" s="5"/>
      <c r="G71" s="5"/>
      <c r="H71" s="5"/>
      <c r="I71" s="5"/>
      <c r="J71" s="5"/>
      <c r="K71" s="5"/>
      <c r="L71" s="5"/>
      <c r="M71" s="5"/>
      <c r="N71" s="5"/>
      <c r="O71" s="5"/>
    </row>
    <row r="72" spans="1:15" x14ac:dyDescent="0.35">
      <c r="A72" s="86"/>
      <c r="B72" s="5"/>
      <c r="C72" s="12" t="s">
        <v>115</v>
      </c>
      <c r="D72" s="5"/>
      <c r="E72" s="5"/>
      <c r="F72" s="5"/>
      <c r="G72" s="5"/>
      <c r="H72" s="5"/>
      <c r="I72" s="5"/>
      <c r="J72" s="5"/>
      <c r="K72" s="5"/>
      <c r="L72" s="5"/>
      <c r="M72" s="5"/>
      <c r="N72" s="5"/>
      <c r="O72" s="5"/>
    </row>
    <row r="73" spans="1:15" x14ac:dyDescent="0.35">
      <c r="A73" s="86"/>
      <c r="B73" s="5"/>
      <c r="C73" s="12" t="s">
        <v>116</v>
      </c>
      <c r="D73" s="5"/>
      <c r="E73" s="5"/>
      <c r="F73" s="5"/>
      <c r="G73" s="5"/>
      <c r="H73" s="5"/>
      <c r="I73" s="5"/>
      <c r="J73" s="5"/>
      <c r="K73" s="5"/>
      <c r="L73" s="5"/>
      <c r="M73" s="5"/>
      <c r="N73" s="5"/>
      <c r="O73" s="5"/>
    </row>
    <row r="74" spans="1:15" x14ac:dyDescent="0.35">
      <c r="A74" s="86"/>
      <c r="B74" s="5"/>
      <c r="C74" s="12" t="s">
        <v>117</v>
      </c>
      <c r="D74" s="5"/>
      <c r="E74" s="5"/>
      <c r="F74" s="5"/>
      <c r="G74" s="5"/>
      <c r="H74" s="5"/>
      <c r="I74" s="5"/>
      <c r="J74" s="5"/>
      <c r="K74" s="5"/>
      <c r="L74" s="5"/>
      <c r="M74" s="5"/>
      <c r="N74" s="5"/>
      <c r="O74" s="5"/>
    </row>
    <row r="75" spans="1:15" x14ac:dyDescent="0.35">
      <c r="A75" s="86"/>
      <c r="B75" s="5"/>
      <c r="C75" s="12" t="s">
        <v>118</v>
      </c>
      <c r="D75" s="5"/>
      <c r="E75" s="5"/>
      <c r="F75" s="5"/>
      <c r="G75" s="5"/>
      <c r="H75" s="5"/>
      <c r="I75" s="5"/>
      <c r="J75" s="5"/>
      <c r="K75" s="5"/>
      <c r="L75" s="5"/>
      <c r="M75" s="5"/>
      <c r="N75" s="5"/>
      <c r="O75" s="5"/>
    </row>
    <row r="76" spans="1:15" x14ac:dyDescent="0.35">
      <c r="A76" s="86"/>
      <c r="B76" s="5"/>
      <c r="C76" s="12" t="s">
        <v>119</v>
      </c>
      <c r="D76" s="5"/>
      <c r="E76" s="5"/>
      <c r="F76" s="5"/>
      <c r="G76" s="5"/>
      <c r="H76" s="5"/>
      <c r="I76" s="5"/>
      <c r="J76" s="5"/>
      <c r="K76" s="5"/>
      <c r="L76" s="5"/>
      <c r="M76" s="5"/>
      <c r="N76" s="5"/>
      <c r="O76" s="5"/>
    </row>
    <row r="77" spans="1:15" x14ac:dyDescent="0.35">
      <c r="A77" s="5"/>
      <c r="B77" s="5"/>
      <c r="C77" s="12" t="s">
        <v>120</v>
      </c>
      <c r="D77" s="5"/>
      <c r="E77" s="5"/>
      <c r="F77" s="5"/>
      <c r="G77" s="5"/>
      <c r="H77" s="5"/>
      <c r="I77" s="5"/>
      <c r="J77" s="5"/>
      <c r="K77" s="5"/>
      <c r="L77" s="5"/>
      <c r="M77" s="5"/>
      <c r="N77" s="5"/>
      <c r="O77" s="5"/>
    </row>
    <row r="78" spans="1:15" x14ac:dyDescent="0.35">
      <c r="A78" s="5"/>
      <c r="B78" s="5"/>
      <c r="D78" s="5"/>
      <c r="E78" s="5"/>
      <c r="F78" s="5"/>
      <c r="G78" s="5"/>
      <c r="H78" s="5"/>
      <c r="I78" s="5"/>
      <c r="J78" s="5"/>
      <c r="K78" s="5"/>
      <c r="L78" s="5"/>
      <c r="M78" s="5"/>
      <c r="N78" s="5"/>
      <c r="O78" s="5"/>
    </row>
    <row r="79" spans="1:15" x14ac:dyDescent="0.35">
      <c r="A79" s="5"/>
      <c r="B79" s="5"/>
      <c r="D79" s="5"/>
      <c r="E79" s="5"/>
      <c r="F79" s="5"/>
      <c r="G79" s="5"/>
      <c r="H79" s="5"/>
      <c r="I79" s="5"/>
      <c r="J79" s="5"/>
      <c r="K79" s="5"/>
      <c r="L79" s="5"/>
      <c r="M79" s="5"/>
      <c r="N79" s="5"/>
      <c r="O79" s="5"/>
    </row>
    <row r="80" spans="1:15" x14ac:dyDescent="0.35">
      <c r="A80" s="5"/>
      <c r="B80" s="5"/>
      <c r="C80" s="5"/>
      <c r="D80" s="5"/>
      <c r="E80" s="5"/>
      <c r="F80" s="5"/>
      <c r="G80" s="5"/>
      <c r="H80" s="5"/>
      <c r="I80" s="5"/>
      <c r="J80" s="5"/>
      <c r="K80" s="5"/>
      <c r="L80" s="5"/>
      <c r="M80" s="5"/>
      <c r="N80" s="5"/>
      <c r="O80" s="5"/>
    </row>
    <row r="81" spans="1:15" x14ac:dyDescent="0.35">
      <c r="A81" s="5"/>
      <c r="B81" s="5"/>
      <c r="C81" s="5"/>
      <c r="D81" s="5"/>
      <c r="E81" s="5"/>
      <c r="F81" s="5"/>
      <c r="G81" s="5"/>
      <c r="H81" s="5"/>
      <c r="I81" s="5"/>
      <c r="J81" s="5"/>
      <c r="K81" s="5"/>
      <c r="L81" s="5"/>
      <c r="M81" s="5"/>
      <c r="N81" s="5"/>
      <c r="O81" s="5"/>
    </row>
    <row r="82" spans="1:15" x14ac:dyDescent="0.35">
      <c r="A82" s="5"/>
      <c r="B82" s="5"/>
      <c r="C82" s="5"/>
      <c r="D82" s="5"/>
      <c r="E82" s="5"/>
      <c r="F82" s="5"/>
      <c r="G82" s="5"/>
      <c r="H82" s="5"/>
      <c r="I82" s="5"/>
      <c r="J82" s="5"/>
      <c r="K82" s="5"/>
      <c r="L82" s="5"/>
      <c r="M82" s="5"/>
      <c r="N82" s="5"/>
      <c r="O82" s="5"/>
    </row>
    <row r="83" spans="1:15" x14ac:dyDescent="0.35">
      <c r="A83" s="5"/>
      <c r="B83" s="5"/>
      <c r="C83" s="5"/>
      <c r="D83" s="5"/>
      <c r="E83" s="5"/>
      <c r="F83" s="5"/>
      <c r="G83" s="5"/>
      <c r="H83" s="5"/>
      <c r="I83" s="5"/>
      <c r="J83" s="5"/>
      <c r="K83" s="5"/>
      <c r="L83" s="5"/>
      <c r="M83" s="5"/>
      <c r="N83" s="5"/>
      <c r="O83" s="5"/>
    </row>
    <row r="84" spans="1:15" x14ac:dyDescent="0.35">
      <c r="A84" s="5"/>
      <c r="B84" s="5"/>
      <c r="C84" s="5"/>
      <c r="D84" s="5"/>
      <c r="E84" s="5"/>
      <c r="F84" s="5"/>
      <c r="G84" s="5"/>
      <c r="H84" s="5"/>
      <c r="I84" s="5"/>
      <c r="J84" s="5"/>
      <c r="K84" s="5"/>
      <c r="L84" s="5"/>
      <c r="M84" s="5"/>
      <c r="N84" s="5"/>
      <c r="O84" s="5"/>
    </row>
    <row r="85" spans="1:15" x14ac:dyDescent="0.35">
      <c r="A85" s="5"/>
      <c r="B85" s="5"/>
      <c r="C85" s="5"/>
      <c r="D85" s="5"/>
      <c r="E85" s="5"/>
      <c r="F85" s="5"/>
      <c r="G85" s="5"/>
      <c r="H85" s="5"/>
      <c r="I85" s="5"/>
      <c r="J85" s="5"/>
      <c r="K85" s="5"/>
      <c r="L85" s="5"/>
      <c r="M85" s="5"/>
      <c r="N85" s="5"/>
      <c r="O85" s="5"/>
    </row>
    <row r="86" spans="1:15" x14ac:dyDescent="0.35">
      <c r="A86" s="5"/>
      <c r="B86" s="5"/>
      <c r="C86" s="5"/>
      <c r="D86" s="5"/>
      <c r="E86" s="5"/>
      <c r="F86" s="5"/>
      <c r="G86" s="5"/>
      <c r="H86" s="5"/>
      <c r="I86" s="5"/>
      <c r="J86" s="5"/>
      <c r="K86" s="5"/>
      <c r="L86" s="5"/>
      <c r="M86" s="5"/>
      <c r="N86" s="5"/>
      <c r="O86" s="5"/>
    </row>
    <row r="87" spans="1:15" x14ac:dyDescent="0.35">
      <c r="A87" s="5"/>
      <c r="B87" s="5"/>
      <c r="C87" s="5"/>
      <c r="D87" s="5"/>
      <c r="E87" s="5"/>
      <c r="F87" s="5"/>
      <c r="G87" s="5"/>
      <c r="H87" s="5"/>
      <c r="I87" s="5"/>
      <c r="J87" s="5"/>
      <c r="K87" s="5"/>
      <c r="L87" s="5"/>
      <c r="M87" s="5"/>
      <c r="N87" s="5"/>
      <c r="O87" s="5"/>
    </row>
    <row r="88" spans="1:15" x14ac:dyDescent="0.35">
      <c r="A88" s="5"/>
      <c r="B88" s="5"/>
      <c r="C88" s="5"/>
      <c r="D88" s="5"/>
      <c r="E88" s="5"/>
      <c r="F88" s="5"/>
      <c r="G88" s="5"/>
      <c r="H88" s="5"/>
      <c r="I88" s="5"/>
      <c r="J88" s="5"/>
      <c r="K88" s="5"/>
      <c r="L88" s="5"/>
      <c r="M88" s="5"/>
      <c r="N88" s="5"/>
      <c r="O88" s="5"/>
    </row>
    <row r="89" spans="1:15" x14ac:dyDescent="0.35">
      <c r="A89" s="5"/>
      <c r="B89" s="5"/>
      <c r="C89" s="5"/>
      <c r="D89" s="5"/>
      <c r="E89" s="5"/>
      <c r="F89" s="5"/>
      <c r="G89" s="5"/>
      <c r="H89" s="5"/>
      <c r="I89" s="5"/>
      <c r="J89" s="5"/>
      <c r="K89" s="5"/>
      <c r="L89" s="5"/>
      <c r="M89" s="5"/>
      <c r="N89" s="5"/>
      <c r="O89" s="5"/>
    </row>
    <row r="90" spans="1:15" x14ac:dyDescent="0.35">
      <c r="A90" s="5"/>
      <c r="B90" s="5"/>
      <c r="C90" s="5"/>
      <c r="D90" s="5"/>
      <c r="E90" s="5"/>
      <c r="F90" s="5"/>
      <c r="G90" s="5"/>
      <c r="H90" s="5"/>
      <c r="I90" s="5"/>
      <c r="J90" s="5"/>
      <c r="K90" s="5"/>
      <c r="L90" s="5"/>
      <c r="M90" s="5"/>
      <c r="N90" s="5"/>
      <c r="O90" s="5"/>
    </row>
    <row r="91" spans="1:15" x14ac:dyDescent="0.35">
      <c r="A91" s="5"/>
      <c r="B91" s="5"/>
      <c r="C91" s="5"/>
      <c r="D91" s="5"/>
      <c r="E91" s="5"/>
      <c r="F91" s="5"/>
      <c r="G91" s="5"/>
      <c r="H91" s="5"/>
      <c r="I91" s="5"/>
      <c r="J91" s="5"/>
      <c r="K91" s="5"/>
      <c r="L91" s="5"/>
      <c r="M91" s="5"/>
      <c r="N91" s="5"/>
      <c r="O91" s="5"/>
    </row>
    <row r="92" spans="1:15" x14ac:dyDescent="0.35">
      <c r="A92" s="5"/>
      <c r="B92" s="5"/>
      <c r="C92" s="5"/>
      <c r="D92" s="5"/>
      <c r="E92" s="5"/>
      <c r="F92" s="5"/>
      <c r="G92" s="5"/>
      <c r="H92" s="5"/>
      <c r="I92" s="5"/>
      <c r="J92" s="5"/>
      <c r="K92" s="5"/>
      <c r="L92" s="5"/>
      <c r="M92" s="5"/>
      <c r="N92" s="5"/>
      <c r="O92" s="5"/>
    </row>
  </sheetData>
  <mergeCells count="4">
    <mergeCell ref="A26:A37"/>
    <mergeCell ref="A40:A56"/>
    <mergeCell ref="C61:F61"/>
    <mergeCell ref="A12:A24"/>
  </mergeCells>
  <pageMargins left="0.7" right="0.7" top="0.75" bottom="0.75" header="0.3" footer="0.3"/>
  <pageSetup paperSize="9" scale="2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F7613BE71AB5D84D85907E89B00562EB" ma:contentTypeVersion="11" ma:contentTypeDescription="Izveidot jaunu dokumentu." ma:contentTypeScope="" ma:versionID="d7b9bcc39a565b812a37dcec971b929b">
  <xsd:schema xmlns:xsd="http://www.w3.org/2001/XMLSchema" xmlns:xs="http://www.w3.org/2001/XMLSchema" xmlns:p="http://schemas.microsoft.com/office/2006/metadata/properties" xmlns:ns2="caacf6f3-f708-4c8d-af51-fdab418943e6" xmlns:ns3="c1b15464-17cd-4058-a13c-b54e2420c3d4" targetNamespace="http://schemas.microsoft.com/office/2006/metadata/properties" ma:root="true" ma:fieldsID="61a0dd4d63c09295f715facab2998e56" ns2:_="" ns3:_="">
    <xsd:import namespace="caacf6f3-f708-4c8d-af51-fdab418943e6"/>
    <xsd:import namespace="c1b15464-17cd-4058-a13c-b54e2420c3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cf6f3-f708-4c8d-af51-fdab418943e6"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1b15464-17cd-4058-a13c-b54e2420c3d4"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92110E6-2159-42F5-B1D5-37CEC582DA49}"/>
</file>

<file path=customXml/itemProps2.xml><?xml version="1.0" encoding="utf-8"?>
<ds:datastoreItem xmlns:ds="http://schemas.openxmlformats.org/officeDocument/2006/customXml" ds:itemID="{5997208A-E0CB-4D9A-B94F-E994B881FF98}">
  <ds:schemaRefs>
    <ds:schemaRef ds:uri="http://schemas.microsoft.com/sharepoint/v3/contenttype/forms"/>
  </ds:schemaRefs>
</ds:datastoreItem>
</file>

<file path=customXml/itemProps3.xml><?xml version="1.0" encoding="utf-8"?>
<ds:datastoreItem xmlns:ds="http://schemas.openxmlformats.org/officeDocument/2006/customXml" ds:itemID="{344BB8B8-A8D9-4AE1-86E9-E8AB9BD7342A}">
  <ds:schemaRefs>
    <ds:schemaRef ds:uri="http://purl.org/dc/dcmitype/"/>
    <ds:schemaRef ds:uri="http://purl.org/dc/elements/1.1/"/>
    <ds:schemaRef ds:uri="http://schemas.microsoft.com/office/2006/documentManagement/types"/>
    <ds:schemaRef ds:uri="016a8d99-7c2d-46f1-b2a0-cd04a8711ea3"/>
    <ds:schemaRef ds:uri="http://www.w3.org/XML/1998/namespace"/>
    <ds:schemaRef ds:uri="http://schemas.microsoft.com/office/2006/metadata/properties"/>
    <ds:schemaRef ds:uri="http://schemas.openxmlformats.org/package/2006/metadata/core-properties"/>
    <ds:schemaRef ds:uri="http://schemas.microsoft.com/office/infopath/2007/PartnerControls"/>
    <ds:schemaRef ds:uri="f4e11584-129a-47d2-8d4a-2da802d009f9"/>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Summary of main parameters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Andrejs Mislēvičs</dc:creator>
  <cp:keywords/>
  <dc:description/>
  <cp:lastModifiedBy>Dmitrijs Pribilovs</cp:lastModifiedBy>
  <cp:revision/>
  <dcterms:created xsi:type="dcterms:W3CDTF">2019-10-23T15:01:37Z</dcterms:created>
  <dcterms:modified xsi:type="dcterms:W3CDTF">2021-03-22T12:29:54Z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0x010100F7613BE71AB5D84D85907E89B00562EB</vt:lpwstr>
  </property>
</Properties>
</file>